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1355" windowHeight="8700" firstSheet="1" activeTab="1"/>
  </bookViews>
  <sheets>
    <sheet name="свод" sheetId="1" r:id="rId1"/>
    <sheet name="10" sheetId="2" r:id="rId2"/>
    <sheet name="11" sheetId="3" r:id="rId3"/>
    <sheet name="12-15" sheetId="4" r:id="rId4"/>
    <sheet name="16" sheetId="5" r:id="rId5"/>
    <sheet name="17" sheetId="6" r:id="rId6"/>
    <sheet name="18" sheetId="7" r:id="rId7"/>
  </sheets>
  <definedNames>
    <definedName name="_xlnm.Print_Titles" localSheetId="2">'11'!$5:$6</definedName>
    <definedName name="_xlnm.Print_Titles" localSheetId="5">'17'!$5:$11</definedName>
    <definedName name="_xlnm.Print_Titles" localSheetId="6">'18'!$5:$12</definedName>
    <definedName name="_xlnm.Print_Area" localSheetId="3">'12-15'!$A$1:$C$94</definedName>
    <definedName name="_xlnm.Print_Area" localSheetId="5">'17'!$A$1:$T$673</definedName>
  </definedNames>
  <calcPr fullCalcOnLoad="1"/>
</workbook>
</file>

<file path=xl/sharedStrings.xml><?xml version="1.0" encoding="utf-8"?>
<sst xmlns="http://schemas.openxmlformats.org/spreadsheetml/2006/main" count="1009" uniqueCount="205">
  <si>
    <t>Наименование</t>
  </si>
  <si>
    <t>Операционный блок</t>
  </si>
  <si>
    <t>Хирургическое отделение</t>
  </si>
  <si>
    <t>Сумма к распределению</t>
  </si>
  <si>
    <t xml:space="preserve">Оказание медицинской помощи женщинам в период родов и послеродовой период </t>
  </si>
  <si>
    <t>Всего</t>
  </si>
  <si>
    <t>в том числе:</t>
  </si>
  <si>
    <t>врачи</t>
  </si>
  <si>
    <t>средний медицинский персонал</t>
  </si>
  <si>
    <t>младший медицинский персонал</t>
  </si>
  <si>
    <t>в том числе</t>
  </si>
  <si>
    <t>всего</t>
  </si>
  <si>
    <t>Оказание медицинской помощи женщинам в период родов и послеродовой период  с эпидуральной анестезией</t>
  </si>
  <si>
    <t>Оказание медицинской помощи женщинам в период родов и послеродовой период  с внутривенным наркозом</t>
  </si>
  <si>
    <t>Оказание медицинской помощи женщинам в период родов и послеродовой период  с реанимацией новорожденного</t>
  </si>
  <si>
    <t xml:space="preserve">количество родовых сретификатов </t>
  </si>
  <si>
    <t>стоимость 1 родового сертификата</t>
  </si>
  <si>
    <t>Общая сумма</t>
  </si>
  <si>
    <t>распределение фондов, в том числе:</t>
  </si>
  <si>
    <t>врач-неонатолог</t>
  </si>
  <si>
    <t>старшая акушерка</t>
  </si>
  <si>
    <t>дежурные акушерки</t>
  </si>
  <si>
    <t>постовая акушерка</t>
  </si>
  <si>
    <t>медицинская сестра палаты новорожденных</t>
  </si>
  <si>
    <t>сестра хозяйка</t>
  </si>
  <si>
    <t>Акушерское отделение</t>
  </si>
  <si>
    <t>Отделение анестезиалогии и рениматологии</t>
  </si>
  <si>
    <t>Наименование отделение</t>
  </si>
  <si>
    <t>Процент распределения</t>
  </si>
  <si>
    <t>Бредихина Н.И.</t>
  </si>
  <si>
    <t>Федотова С.А.</t>
  </si>
  <si>
    <t>Корецкая И.С.</t>
  </si>
  <si>
    <t>Яблокова М.В.</t>
  </si>
  <si>
    <t>Силина О.В.</t>
  </si>
  <si>
    <t>Смирнова О.А.</t>
  </si>
  <si>
    <t>Родионенко О.В.</t>
  </si>
  <si>
    <t>Богданова В.А.</t>
  </si>
  <si>
    <t>Федосеева Т.В.</t>
  </si>
  <si>
    <t>Кютчиева Т.С.</t>
  </si>
  <si>
    <t>Фурманова Д.С.</t>
  </si>
  <si>
    <t>Миляева Г.Ф.</t>
  </si>
  <si>
    <t>Елкина Т.В.</t>
  </si>
  <si>
    <t>Чернышева Т.Д.</t>
  </si>
  <si>
    <t>Данченко И.Е.</t>
  </si>
  <si>
    <t>Климкович Н.Б.</t>
  </si>
  <si>
    <t>Тихонова Г.Ф.</t>
  </si>
  <si>
    <t>Банитюк И.Р.</t>
  </si>
  <si>
    <t>Сыряпина Т.А.</t>
  </si>
  <si>
    <t>Смирнова Р.А.</t>
  </si>
  <si>
    <t>Макарова М.Б.</t>
  </si>
  <si>
    <t>Мянтунен А.Н.</t>
  </si>
  <si>
    <t>Марценюк С.Г.</t>
  </si>
  <si>
    <t>Осуфьева С.В.</t>
  </si>
  <si>
    <t>Дашкель С.Л.</t>
  </si>
  <si>
    <t>Вирта Г.В.</t>
  </si>
  <si>
    <t>Власьянова Л.И.</t>
  </si>
  <si>
    <t>Луцкая С.Г.</t>
  </si>
  <si>
    <t>Кашпур И.В.</t>
  </si>
  <si>
    <t>Панасюк Е.А.</t>
  </si>
  <si>
    <t>Сизенкова Т.Б.</t>
  </si>
  <si>
    <t>Евсеева Л.А.</t>
  </si>
  <si>
    <t>Чмарикова Е.Е.</t>
  </si>
  <si>
    <t>Сапега Т.Д.</t>
  </si>
  <si>
    <t>Пименова Т.В.</t>
  </si>
  <si>
    <t>Кононенко В.А.</t>
  </si>
  <si>
    <t>Свирская О.С.</t>
  </si>
  <si>
    <t>Михеева А.А.</t>
  </si>
  <si>
    <t>Филин С.В.</t>
  </si>
  <si>
    <t>Афанасьев В.И.</t>
  </si>
  <si>
    <t>Истомин А.В.</t>
  </si>
  <si>
    <t>Богачева А.Н.</t>
  </si>
  <si>
    <t>Бондарь Е.А.</t>
  </si>
  <si>
    <t>Луцкая С.А.</t>
  </si>
  <si>
    <t>Локтикова Т.В.</t>
  </si>
  <si>
    <t>Мильяченко Т.С.</t>
  </si>
  <si>
    <t>Никулина Т.В.</t>
  </si>
  <si>
    <t>Смирнова Е.С.</t>
  </si>
  <si>
    <t>Сумма к начислению</t>
  </si>
  <si>
    <t>сумма  начислений на оплату труда(ст.213)</t>
  </si>
  <si>
    <t xml:space="preserve">Распределенная сумма на оплату труда и начислений на оплату труда по должностям медицинского персонала </t>
  </si>
  <si>
    <t>ФИО</t>
  </si>
  <si>
    <t>Должность</t>
  </si>
  <si>
    <t>Итого</t>
  </si>
  <si>
    <t>сумма  на оплату труда (ст.211)</t>
  </si>
  <si>
    <t>Врач-хирург</t>
  </si>
  <si>
    <t>Количество родовых сертификатов без осложнений</t>
  </si>
  <si>
    <t>Количество родовых сертификатов с 1 осложнением</t>
  </si>
  <si>
    <t>Количество родовых сертификатов с 3-мя осложнениями</t>
  </si>
  <si>
    <t>Количество родовых сертификатов с 4-мя осложнениями</t>
  </si>
  <si>
    <t>Количество родовых сертификатов    с 2-мя осложнениями</t>
  </si>
  <si>
    <t>Оказание медицинской помощи женщинам в период родов и послеродовой период с оперативным вмешательством (без участия врача-хирурга)</t>
  </si>
  <si>
    <t>Оказание медицинской помощи женщинам в период родов и послеродовой период с оперативным вмешательством (с участием врача-хирурга)</t>
  </si>
  <si>
    <t>Заведующая акушерским отделением</t>
  </si>
  <si>
    <t>Заведующая отделением</t>
  </si>
  <si>
    <t>Врач-акушер-гинеколог</t>
  </si>
  <si>
    <t>Врач-акушер-гинеколог по экстренной помощи</t>
  </si>
  <si>
    <t>Акушерка</t>
  </si>
  <si>
    <t>Фамилия, имя, отчество</t>
  </si>
  <si>
    <t>Врач-неонатолог</t>
  </si>
  <si>
    <t>Старшая акушерка</t>
  </si>
  <si>
    <t>Медицинская сестра палатная (палаты новорожденных)</t>
  </si>
  <si>
    <t>Санитарка палатная (палата новорожденных)</t>
  </si>
  <si>
    <t>Санитарка-буфетчица</t>
  </si>
  <si>
    <t>Наименовании должности участника</t>
  </si>
  <si>
    <t>№ п/п</t>
  </si>
  <si>
    <t>Критерии качества</t>
  </si>
  <si>
    <t>Экслампсия в родах и послеродовой период</t>
  </si>
  <si>
    <t xml:space="preserve">Разрывы промежности III  и  IV степени, разрывы шейки матки III степени, расхождение лонного сочления </t>
  </si>
  <si>
    <t>Разрывы матки</t>
  </si>
  <si>
    <t>Гнойно-септические осложнения в послеродовом периоде</t>
  </si>
  <si>
    <t>Поздняя неонатальная смерть новорожденного (7-27 день)</t>
  </si>
  <si>
    <t>Осложнения послеродового периода, обусловленные задержкой частей плаценты</t>
  </si>
  <si>
    <t>Экстипирпация матки при осложненных родах</t>
  </si>
  <si>
    <t>Врач-анестезиолог-реаниматолог</t>
  </si>
  <si>
    <t>Медицинская сестра-анестезист</t>
  </si>
  <si>
    <t>Санитарка опреционного блока</t>
  </si>
  <si>
    <t>Врач кабинета ультразвуковой диагностики отделения лучевой диагностики</t>
  </si>
  <si>
    <t>Всего:</t>
  </si>
  <si>
    <t>Заведующий отделением, врач анестезиолог-реаниматолог</t>
  </si>
  <si>
    <t>Количество талонов, оказанной медицинской помощи женщинам в период родов и послеродовой период, без осложнений ____________________</t>
  </si>
  <si>
    <t>Количество родовых сертификатов с ______ осложнениями</t>
  </si>
  <si>
    <t>на оплату труда  с начислениями (55%)</t>
  </si>
  <si>
    <t>1. Без осложнений:</t>
  </si>
  <si>
    <t>2. С осложнениями:</t>
  </si>
  <si>
    <t>Наличие  критерия</t>
  </si>
  <si>
    <t>Таблица №10</t>
  </si>
  <si>
    <t>Таблица №11</t>
  </si>
  <si>
    <t>Количество операций</t>
  </si>
  <si>
    <t>Таблица №12</t>
  </si>
  <si>
    <t>Таблица №13</t>
  </si>
  <si>
    <t>Таблица №14</t>
  </si>
  <si>
    <t>Количество манипуляций</t>
  </si>
  <si>
    <t xml:space="preserve">Оказание медицинской помощи женщинам в период родов и послеродовой период  с пребыванием новорожденного в отделении анестезиологии и реаниматологии </t>
  </si>
  <si>
    <t>Количество отработанного времени  по данным карты интенсивной терапии</t>
  </si>
  <si>
    <t>Врач ультразвуковой диагностики</t>
  </si>
  <si>
    <t>Оценка критериев качества оказания медицинской помощи женщинам в период беременности и послеродовой период за _______________20____ года</t>
  </si>
  <si>
    <t>Случаи родового травматизма новорожденного</t>
  </si>
  <si>
    <t>(подпись, расшифровка подписи)</t>
  </si>
  <si>
    <t xml:space="preserve">                                                     (подпись, расшифровка подписи)</t>
  </si>
  <si>
    <t>Номер талона ___________________</t>
  </si>
  <si>
    <t>Заведующая акушерским отделением- врач-акушер-гинеколог</t>
  </si>
  <si>
    <t>Отчет к реестру талонов №2 родовых сертификатов, выданных за ___________________20_____ года</t>
  </si>
  <si>
    <t>(подпись, расшифровка)</t>
  </si>
  <si>
    <r>
      <t xml:space="preserve">Оказание медицинской помощи женщинам в период родов и послеродовой период </t>
    </r>
    <r>
      <rPr>
        <b/>
        <sz val="10"/>
        <rFont val="Arial Cyr"/>
        <family val="0"/>
      </rPr>
      <t>(с участием врача ультразвуковой диагностики)</t>
    </r>
  </si>
  <si>
    <r>
      <t xml:space="preserve">Оказание медицинской помощи женщинам в период родов и послеродовой период  </t>
    </r>
    <r>
      <rPr>
        <u val="single"/>
        <sz val="10"/>
        <rFont val="Arial Cyr"/>
        <family val="0"/>
      </rPr>
      <t>с пребыванием новорожденного в отделении анестезиологии и реаниматологии</t>
    </r>
  </si>
  <si>
    <r>
      <t xml:space="preserve">Оказание медицинской помощи женщинам в период родов и послеродовой период  </t>
    </r>
    <r>
      <rPr>
        <u val="single"/>
        <sz val="10"/>
        <rFont val="Arial Cyr"/>
        <family val="0"/>
      </rPr>
      <t>с пребыванием новорожденного в отделении анестезиологии и реаниматологии</t>
    </r>
    <r>
      <rPr>
        <sz val="10"/>
        <rFont val="Arial Cyr"/>
        <family val="0"/>
      </rPr>
      <t xml:space="preserve"> </t>
    </r>
    <r>
      <rPr>
        <b/>
        <sz val="10"/>
        <rFont val="Arial Cyr"/>
        <family val="0"/>
      </rPr>
      <t>(с участием врача ультразвуковой диагностики)</t>
    </r>
  </si>
  <si>
    <r>
      <t xml:space="preserve">Оказание медицинской помощи женщинам в период родов и послеродовой период  </t>
    </r>
    <r>
      <rPr>
        <u val="single"/>
        <sz val="10"/>
        <rFont val="Arial Cyr"/>
        <family val="0"/>
      </rPr>
      <t>с эпидуральной анестезией</t>
    </r>
    <r>
      <rPr>
        <b/>
        <sz val="10"/>
        <rFont val="Arial Cyr"/>
        <family val="0"/>
      </rPr>
      <t xml:space="preserve"> (с участием врача ультразвуковой диагностики)</t>
    </r>
  </si>
  <si>
    <r>
      <t xml:space="preserve">Оказание медицинской помощи женщинам в период родов и послеродовой период </t>
    </r>
    <r>
      <rPr>
        <u val="single"/>
        <sz val="10"/>
        <rFont val="Arial Cyr"/>
        <family val="0"/>
      </rPr>
      <t xml:space="preserve"> с эпидуральной анестезией</t>
    </r>
  </si>
  <si>
    <r>
      <t xml:space="preserve">Оказание медицинской помощи женщинам в период родов и послеродовой период </t>
    </r>
    <r>
      <rPr>
        <u val="single"/>
        <sz val="10"/>
        <rFont val="Arial Cyr"/>
        <family val="0"/>
      </rPr>
      <t>с оперативным вмешательством</t>
    </r>
    <r>
      <rPr>
        <sz val="10"/>
        <rFont val="Arial Cyr"/>
        <family val="0"/>
      </rPr>
      <t xml:space="preserve"> </t>
    </r>
    <r>
      <rPr>
        <b/>
        <sz val="10"/>
        <rFont val="Arial Cyr"/>
        <family val="0"/>
      </rPr>
      <t>(с участием врача-хирурга и с участием врача ультразвуковой диагностики)</t>
    </r>
  </si>
  <si>
    <r>
      <t xml:space="preserve">Оказание медицинской помощи женщинам в период родов и послеродовой период </t>
    </r>
    <r>
      <rPr>
        <u val="single"/>
        <sz val="10"/>
        <rFont val="Arial Cyr"/>
        <family val="0"/>
      </rPr>
      <t>с оперативным вмешательством</t>
    </r>
    <r>
      <rPr>
        <sz val="10"/>
        <rFont val="Arial Cyr"/>
        <family val="0"/>
      </rPr>
      <t xml:space="preserve"> </t>
    </r>
    <r>
      <rPr>
        <b/>
        <sz val="10"/>
        <rFont val="Arial Cyr"/>
        <family val="0"/>
      </rPr>
      <t>(без участия врача-хирурга)</t>
    </r>
  </si>
  <si>
    <r>
      <t>Оказание медицинской помощи женщинам в период родов и послеродовой период</t>
    </r>
    <r>
      <rPr>
        <u val="single"/>
        <sz val="10"/>
        <rFont val="Arial Cyr"/>
        <family val="0"/>
      </rPr>
      <t xml:space="preserve">  с внутривенным наркозом</t>
    </r>
  </si>
  <si>
    <r>
      <t xml:space="preserve">Оказание медицинской помощи женщинам в период родов и послеродовой период  </t>
    </r>
    <r>
      <rPr>
        <u val="single"/>
        <sz val="10"/>
        <rFont val="Arial Cyr"/>
        <family val="0"/>
      </rPr>
      <t>с внутривенным наркозом</t>
    </r>
    <r>
      <rPr>
        <sz val="10"/>
        <rFont val="Arial Cyr"/>
        <family val="0"/>
      </rPr>
      <t xml:space="preserve"> (с участием врача ультразвуковой диагностики)</t>
    </r>
  </si>
  <si>
    <r>
      <t xml:space="preserve">Оказание медицинской помощи женщинам в период родов и послеродовой период  </t>
    </r>
    <r>
      <rPr>
        <u val="single"/>
        <sz val="10"/>
        <rFont val="Arial Cyr"/>
        <family val="0"/>
      </rPr>
      <t>с реанимацией новорожденного</t>
    </r>
  </si>
  <si>
    <r>
      <t xml:space="preserve">Оказание медицинской помощи женщинам в период родов и послеродовой период  </t>
    </r>
    <r>
      <rPr>
        <u val="single"/>
        <sz val="10"/>
        <rFont val="Arial Cyr"/>
        <family val="0"/>
      </rPr>
      <t>с реанимацией новорожденного</t>
    </r>
    <r>
      <rPr>
        <b/>
        <u val="single"/>
        <sz val="10"/>
        <rFont val="Arial Cyr"/>
        <family val="0"/>
      </rPr>
      <t xml:space="preserve"> </t>
    </r>
    <r>
      <rPr>
        <b/>
        <sz val="10"/>
        <rFont val="Arial Cyr"/>
        <family val="0"/>
      </rPr>
      <t>(с участием врача ультразвуковой диагностики)</t>
    </r>
  </si>
  <si>
    <t>Должности медицинского персонала, оказывающие медицинскую помощь женщинам и новорожденным в период родов и в послеродовой период за _____________20____ года</t>
  </si>
  <si>
    <t>Заведующая акушерским отделением - врач-акушер-гинеколог</t>
  </si>
  <si>
    <t>Санитарка палатная (акушерское отделение)</t>
  </si>
  <si>
    <t>Сестра-хозяйка</t>
  </si>
  <si>
    <t>Должности медицинского персонала, оказывающие медицинскую помощь женщинам и новорожденным в период родов и в послеродовой период за _____________20_____ года</t>
  </si>
  <si>
    <t>Операционная медицинская сестра операционного блока</t>
  </si>
  <si>
    <t xml:space="preserve">Операционная медицинская сестра </t>
  </si>
  <si>
    <t>Заведующий отделением анестезиологиии и реаниматологии - врач-анестезиолог-реаниматолог</t>
  </si>
  <si>
    <t>санитарка-буфетчица</t>
  </si>
  <si>
    <t>санитарка палатная (палата новрожденных)</t>
  </si>
  <si>
    <t>санитарки палатная</t>
  </si>
  <si>
    <t>заведующая - врач-акушер-гинеколог</t>
  </si>
  <si>
    <t>врач-акушер-гинеколог по оказанию экстренной помощи</t>
  </si>
  <si>
    <t>врач-акушер-гинеколог</t>
  </si>
  <si>
    <t>резервный фонд (15%)</t>
  </si>
  <si>
    <t>Должности медицинского персонала</t>
  </si>
  <si>
    <t>ФИО медицинских работников</t>
  </si>
  <si>
    <t>Количчество отработанных часов или количество манипуляций или операций</t>
  </si>
  <si>
    <t>Сумма отработанных часов или общее количество манипуляций или операций</t>
  </si>
  <si>
    <t>акушерка</t>
  </si>
  <si>
    <t>Расчет стимулирующей доплаты за оказание медицинской помощи женщинам в период родов и в послеродовой период</t>
  </si>
  <si>
    <t>за _______________ 20_____ г.</t>
  </si>
  <si>
    <t>на оснащение медицинским оборудованием, инструментарием, изделиями медицинского назначения, мягким инвентарем, приобретение медикаментов и дополнительного питания для беременных и кормящих женщин (45%)</t>
  </si>
  <si>
    <t>Таблица №15</t>
  </si>
  <si>
    <t>Таблица №16</t>
  </si>
  <si>
    <r>
      <t>Оказание медицинской помощи женщинам в период родов и послеродовой период</t>
    </r>
    <r>
      <rPr>
        <u val="single"/>
        <sz val="10"/>
        <rFont val="Arial Cyr"/>
        <family val="0"/>
      </rPr>
      <t xml:space="preserve"> с оперативным вмешательством</t>
    </r>
    <r>
      <rPr>
        <sz val="10"/>
        <rFont val="Arial Cyr"/>
        <family val="0"/>
      </rPr>
      <t xml:space="preserve"> </t>
    </r>
    <r>
      <rPr>
        <b/>
        <sz val="10"/>
        <rFont val="Arial Cyr"/>
        <family val="0"/>
      </rPr>
      <t>(без участия врача-хирурга и с участием врача ультразвуковой диагностики)</t>
    </r>
  </si>
  <si>
    <t>Таблица 17</t>
  </si>
  <si>
    <t xml:space="preserve">1. Оказание медицинской помощи женщинам в период родов и послеродовой период </t>
  </si>
  <si>
    <t>врач ультразвуковой диагностики</t>
  </si>
  <si>
    <t>2. Оказание медицинской помощи женщинам в период родов и послеродовой период (с участием врача ультразвуковой диагностики)</t>
  </si>
  <si>
    <t>3. Оказание медицинской помощи женщинам в период родов и послеродовой период с оперативным вмешательством (с участием врача кабинета ультразвуковой диагностики отделения лучевой диагностики и с без участием врача хирурга)</t>
  </si>
  <si>
    <t>4. Оказание медицинской помощи женщинам в период родов и послеродовой период с оперативным вмешательством (без участия врача ультразвуковой диагностики отделения лучевой диагностики  и без участия врача хиурга)</t>
  </si>
  <si>
    <t>5. Оказание медицинской помощи женщинам в период родов и послеродовой период с оперативным вмешательством (с участием врача хирурга и с участием врача ультразвуковой диагностики)</t>
  </si>
  <si>
    <t>6. Оказание медицинской помощи женщинам в период родов и послеродовой период с оперативным вмешательством (с участием врача хирурга и без участия врача ультразвуковой диагностики)</t>
  </si>
  <si>
    <t>7. Оказание медицинской помощи женщинам в период родов и послеродовой период  с эпидуральной анестезией (без участия врача ультразвуковой диагностики)</t>
  </si>
  <si>
    <t>8. Оказание медицинской помощи женщинам в период родов и послеродовой период  с эпидуральной анестезией (с участием врача ультразвуковой диагностики)</t>
  </si>
  <si>
    <t>9. Оказание медицинской помощи женщинам в период родов и послеродовой период  с внутривенным наркозом (с участием врача ультразвуковой диагностики)</t>
  </si>
  <si>
    <t>10. Оказание медицинской помощи женщинам в период родов и послеродовой период  с внутривенным наркозом (без участия врача ультразвуковой диагностики)</t>
  </si>
  <si>
    <t>13. Оказание медицинской помощи женщинам в период родов и послеродовой период  с пребыванием новорожденного в отделении анестезиологии и реаниматологии</t>
  </si>
  <si>
    <t>11. Оказание медицинской помощи женщинам в период родов и послеродовой период  с реанимацией новорожденного (без участия врача ультразвуковой диагностики)</t>
  </si>
  <si>
    <t>12. Оказание медицинской помощи женщинам в период родов и послеродовой период  с реанимацией новорожденного (с участием врача ультразвуковой диагностики)</t>
  </si>
  <si>
    <t>14. Оказание медицинской помощи женщинам в период родов и послеродовой период  с пребыванием новорожденного в отделении анестезиологии и реаниматологии</t>
  </si>
  <si>
    <t>Количество осложнений</t>
  </si>
  <si>
    <r>
      <t xml:space="preserve">Оказание медицинской помощи женщинам в период родов и послеродовой период </t>
    </r>
    <r>
      <rPr>
        <u val="single"/>
        <sz val="10"/>
        <rFont val="Arial Cyr"/>
        <family val="0"/>
      </rPr>
      <t>с оперативным вмешательством</t>
    </r>
    <r>
      <rPr>
        <sz val="10"/>
        <rFont val="Arial Cyr"/>
        <family val="0"/>
      </rPr>
      <t xml:space="preserve"> </t>
    </r>
    <r>
      <rPr>
        <b/>
        <sz val="10"/>
        <rFont val="Arial Cyr"/>
        <family val="0"/>
      </rPr>
      <t>(с участием врача-хирурга)</t>
    </r>
  </si>
  <si>
    <t>Итого:</t>
  </si>
  <si>
    <t>Таблица 18</t>
  </si>
  <si>
    <t>медицинская сестра процедурной</t>
  </si>
  <si>
    <t>сумма средств на оплату труда (с учетом районного коэффициента и кадровой надбавки) и начисления на оплату труда за исключением суммы резервного фонда</t>
  </si>
  <si>
    <t>Должности медицинского персонала, участвующих в оказании медицинской помощи женщинам в период родов и помслеродовой период за ________________ 20_____ год</t>
  </si>
  <si>
    <t>Распределение средств на оплату труда (с учетом районного коэффициента и кадровой надбавки) и начисления на оплату труда (выплата за оказание медицинской помощи женщинам и новорожденным в период родов и послеродовой период)</t>
  </si>
  <si>
    <t>Распределение средств на оплату труда (с учетом районного коэффициента и кадровой надбавки) и начисления на оплату труда  (выплата за оказание медицинской помощи женщинам и новорожденным в период родов и послеродовой период)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</si>
</sst>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</numFmts>
  <fonts count="4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0"/>
    </font>
    <font>
      <u val="single"/>
      <sz val="10"/>
      <name val="Arial Cyr"/>
      <family val="0"/>
    </font>
    <font>
      <b/>
      <u val="single"/>
      <sz val="10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10" xfId="0" applyBorder="1" applyAlignment="1">
      <alignment horizontal="justify" vertical="center" wrapText="1"/>
    </xf>
    <xf numFmtId="0" fontId="6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justify"/>
    </xf>
    <xf numFmtId="0" fontId="0" fillId="0" borderId="10" xfId="0" applyBorder="1" applyAlignment="1">
      <alignment horizontal="justify" wrapText="1"/>
    </xf>
    <xf numFmtId="0" fontId="0" fillId="0" borderId="11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justify" wrapText="1"/>
    </xf>
    <xf numFmtId="0" fontId="3" fillId="0" borderId="15" xfId="0" applyFont="1" applyBorder="1" applyAlignment="1">
      <alignment horizontal="right"/>
    </xf>
    <xf numFmtId="0" fontId="0" fillId="0" borderId="11" xfId="0" applyBorder="1" applyAlignment="1">
      <alignment horizontal="left" wrapText="1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justify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3" fillId="0" borderId="15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justify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 shrinkToFi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textRotation="90" wrapText="1"/>
    </xf>
    <xf numFmtId="1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/>
    </xf>
    <xf numFmtId="0" fontId="3" fillId="0" borderId="10" xfId="0" applyFont="1" applyFill="1" applyBorder="1" applyAlignment="1">
      <alignment horizontal="center" vertical="center" textRotation="90" wrapText="1" shrinkToFi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 shrinkToFit="1"/>
    </xf>
    <xf numFmtId="0" fontId="2" fillId="0" borderId="12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textRotation="90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textRotation="9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 wrapText="1"/>
    </xf>
    <xf numFmtId="2" fontId="0" fillId="0" borderId="13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textRotation="90" wrapText="1"/>
    </xf>
    <xf numFmtId="0" fontId="0" fillId="0" borderId="13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center"/>
    </xf>
    <xf numFmtId="10" fontId="0" fillId="0" borderId="12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textRotation="90"/>
    </xf>
    <xf numFmtId="0" fontId="2" fillId="0" borderId="10" xfId="0" applyFont="1" applyFill="1" applyBorder="1" applyAlignment="1">
      <alignment horizontal="center" vertical="center" textRotation="90"/>
    </xf>
    <xf numFmtId="0" fontId="0" fillId="0" borderId="14" xfId="0" applyFont="1" applyFill="1" applyBorder="1" applyAlignment="1">
      <alignment horizontal="center" vertical="center" textRotation="90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0" fontId="0" fillId="0" borderId="14" xfId="0" applyNumberForma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10" fontId="0" fillId="0" borderId="10" xfId="0" applyNumberForma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/>
    </xf>
    <xf numFmtId="0" fontId="0" fillId="0" borderId="11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10" fontId="0" fillId="0" borderId="10" xfId="0" applyNumberForma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2:D54"/>
  <sheetViews>
    <sheetView zoomScalePageLayoutView="0" workbookViewId="0" topLeftCell="A4">
      <selection activeCell="E17" sqref="E17"/>
    </sheetView>
  </sheetViews>
  <sheetFormatPr defaultColWidth="9.00390625" defaultRowHeight="12.75"/>
  <cols>
    <col min="1" max="1" width="17.625" style="0" customWidth="1"/>
    <col min="2" max="2" width="18.125" style="0" customWidth="1"/>
    <col min="3" max="3" width="14.125" style="0" customWidth="1"/>
  </cols>
  <sheetData>
    <row r="2" spans="1:3" s="1" customFormat="1" ht="25.5">
      <c r="A2" s="4" t="s">
        <v>80</v>
      </c>
      <c r="B2" s="4" t="s">
        <v>81</v>
      </c>
      <c r="C2" s="4" t="s">
        <v>77</v>
      </c>
    </row>
    <row r="3" spans="1:4" ht="12.75">
      <c r="A3" s="3" t="s">
        <v>29</v>
      </c>
      <c r="B3" s="3"/>
      <c r="C3" s="6" t="e">
        <f>'17'!S14+'17'!S17+'17'!S48+'17'!S52+'17'!S83+'17'!S87+'17'!S140+'17'!S143+'17'!S196+'17'!S200+'17'!S254+'17'!S258+'17'!S311+'17'!S314+'17'!S356+'17'!S359+'17'!S402+'17'!S405+'17'!S448+'17'!S451+'17'!S493+'17'!S496+'17'!S538+'17'!S541+'17'!S584+'17'!S587+'17'!S629+'17'!S632</f>
        <v>#DIV/0!</v>
      </c>
      <c r="D3" s="6"/>
    </row>
    <row r="4" spans="1:4" ht="12.75">
      <c r="A4" s="3" t="s">
        <v>30</v>
      </c>
      <c r="B4" s="3"/>
      <c r="C4" s="6" t="e">
        <f>'17'!S15+'17'!S18+'17'!S49+'17'!S51+'17'!S84+'17'!S86+'17'!S141+'17'!S144+'17'!S197+'17'!S199+'17'!S255+'17'!S257+'17'!S312+'17'!S315+'17'!S357+'17'!S360+'17'!S403+'17'!S406+'17'!S449+'17'!S452+'17'!S494+'17'!S497+'17'!S539+'17'!S542+'17'!S585+'17'!S588+'17'!S630+'17'!S633</f>
        <v>#DIV/0!</v>
      </c>
      <c r="D4" s="6"/>
    </row>
    <row r="5" spans="1:4" ht="12.75">
      <c r="A5" s="3" t="s">
        <v>31</v>
      </c>
      <c r="B5" s="3"/>
      <c r="C5" s="6" t="e">
        <f>'17'!S16+'17'!S50+'17'!S142+'17'!S198+'17'!S256+'17'!S313+'17'!S358+'17'!S404+'17'!S450+'17'!S495+'17'!S540+'17'!S586+'17'!S631</f>
        <v>#DIV/0!</v>
      </c>
      <c r="D5" s="6"/>
    </row>
    <row r="6" spans="1:4" ht="12.75">
      <c r="A6" s="3" t="s">
        <v>32</v>
      </c>
      <c r="B6" s="3"/>
      <c r="C6" s="6" t="e">
        <f>'17'!S19+'17'!S53+'17'!S88+'17'!S145+'17'!S201+'17'!S259+'17'!S316+'17'!S361+'17'!S407+'17'!S453+'17'!S498+'17'!S543+'17'!S589+'17'!S634</f>
        <v>#DIV/0!</v>
      </c>
      <c r="D6" s="6"/>
    </row>
    <row r="7" spans="1:4" ht="12.75">
      <c r="A7" s="3" t="s">
        <v>33</v>
      </c>
      <c r="B7" s="3"/>
      <c r="C7" s="6">
        <f>'17'!S20+'17'!S54+'17'!S89+'17'!S146+'17'!S202+'17'!S260+'17'!S317+'17'!S362+'17'!S408+'17'!S454+'17'!S499+'17'!S544+'17'!S635</f>
        <v>0</v>
      </c>
      <c r="D7" s="6"/>
    </row>
    <row r="8" spans="1:4" ht="12.75">
      <c r="A8" s="3" t="s">
        <v>34</v>
      </c>
      <c r="B8" s="3"/>
      <c r="C8" s="6">
        <f>'17'!R80+'17'!R137+'17'!R228+'17'!R388+'17'!R434+'17'!R570+'17'!R661</f>
        <v>0</v>
      </c>
      <c r="D8" s="6"/>
    </row>
    <row r="9" spans="1:3" ht="12.75">
      <c r="A9" s="3"/>
      <c r="B9" s="3"/>
      <c r="C9" s="3"/>
    </row>
    <row r="10" spans="1:4" ht="12.75">
      <c r="A10" s="3" t="s">
        <v>35</v>
      </c>
      <c r="B10" s="3"/>
      <c r="C10" s="6" t="e">
        <f>'17'!S22+'17'!S24+'17'!S56+'17'!S58+'17'!S91+'17'!S93+'17'!S148+'17'!S150+'17'!S206+'17'!S204+'17'!S262+'17'!S264</f>
        <v>#DIV/0!</v>
      </c>
      <c r="D10" s="6"/>
    </row>
    <row r="11" spans="1:4" ht="12.75">
      <c r="A11" s="3" t="s">
        <v>37</v>
      </c>
      <c r="B11" s="3"/>
      <c r="C11" s="6" t="e">
        <f>'17'!R23+'17'!R57+'17'!R92+'17'!R149+'17'!R205+'17'!R263+'17'!R320+'17'!R365+'17'!R411+'17'!R457+'17'!R502+'17'!R547+'17'!R593+'17'!R638</f>
        <v>#DIV/0!</v>
      </c>
      <c r="D11" s="6"/>
    </row>
    <row r="12" spans="1:4" ht="12.75">
      <c r="A12" s="3" t="s">
        <v>38</v>
      </c>
      <c r="B12" s="3"/>
      <c r="C12" s="6" t="e">
        <f>'17'!R25+'17'!R59+'17'!R94+'17'!R151+'17'!R207+'17'!R322+'17'!R367+'17'!R413+'17'!R459+'17'!R504+'17'!R549+'17'!R595+'17'!R640</f>
        <v>#DIV/0!</v>
      </c>
      <c r="D12" s="6"/>
    </row>
    <row r="13" spans="1:4" ht="12.75">
      <c r="A13" s="3" t="s">
        <v>39</v>
      </c>
      <c r="B13" s="3"/>
      <c r="C13" s="6" t="e">
        <f>'17'!R26+'17'!R60+'17'!R95+'17'!R152+'17'!R208+'17'!R323+'17'!R368+'17'!R414+'17'!R460+'17'!R505+'17'!R550+'17'!R596+'17'!R641</f>
        <v>#DIV/0!</v>
      </c>
      <c r="D13" s="6"/>
    </row>
    <row r="14" spans="1:4" ht="12.75">
      <c r="A14" s="3" t="s">
        <v>36</v>
      </c>
      <c r="B14" s="3"/>
      <c r="C14" s="6">
        <f>'17'!R27+'17'!R61+'17'!R96+'17'!R153+'17'!R209+'17'!R267+'17'!R324+'17'!R369+'17'!R415+'17'!R461+'17'!R506+'17'!R551+'17'!R597+'17'!R642</f>
        <v>0</v>
      </c>
      <c r="D14" s="6"/>
    </row>
    <row r="15" spans="1:3" ht="12.75">
      <c r="A15" s="3" t="s">
        <v>40</v>
      </c>
      <c r="B15" s="3"/>
      <c r="C15" s="6" t="e">
        <f>'17'!R28+'17'!R62+'17'!R97+'17'!R154+'17'!R210+'17'!R268+'17'!R325+'17'!R370+'17'!R416+'17'!R462+'17'!R507+'17'!R552+'17'!R598+'17'!R643</f>
        <v>#DIV/0!</v>
      </c>
    </row>
    <row r="16" spans="1:3" ht="12.75">
      <c r="A16" s="3" t="s">
        <v>41</v>
      </c>
      <c r="B16" s="3"/>
      <c r="C16" s="6" t="e">
        <f>'17'!R29+'17'!R63+'17'!R98+'17'!R155+'17'!R211+'17'!R269+'17'!R326+'17'!R371+'17'!R417+'17'!R463+'17'!R508+'17'!R553+'17'!R599+'17'!R644</f>
        <v>#DIV/0!</v>
      </c>
    </row>
    <row r="17" spans="1:3" ht="12.75">
      <c r="A17" s="3" t="s">
        <v>42</v>
      </c>
      <c r="B17" s="3"/>
      <c r="C17" s="6" t="e">
        <f>'17'!R30+'17'!R64+'17'!R99+'17'!R156+'17'!R212+'17'!R270+'17'!R327+'17'!R372+'17'!R418+'17'!R464+'17'!R509+'17'!R554+'17'!R600+'17'!R645</f>
        <v>#DIV/0!</v>
      </c>
    </row>
    <row r="18" spans="1:3" ht="12.75">
      <c r="A18" s="3" t="s">
        <v>43</v>
      </c>
      <c r="B18" s="3"/>
      <c r="C18" s="6" t="e">
        <f>'17'!R31+'17'!R65+'17'!R100+'17'!R157+'17'!R213+'17'!R271+'17'!R328+'17'!R373+'17'!R419+'17'!R465+'17'!R510+'17'!R555+'17'!R601+'17'!R646</f>
        <v>#DIV/0!</v>
      </c>
    </row>
    <row r="19" spans="1:3" ht="12.75">
      <c r="A19" s="3" t="s">
        <v>44</v>
      </c>
      <c r="B19" s="3"/>
      <c r="C19" s="6" t="e">
        <f>'17'!R32+'17'!R66+'17'!R101+'17'!R158+'17'!R214+'17'!R272+'17'!R329+'17'!R374+'17'!R420+'17'!R466+'17'!R511+'17'!R556+'17'!R602+'17'!R647</f>
        <v>#DIV/0!</v>
      </c>
    </row>
    <row r="20" spans="1:3" ht="12.75">
      <c r="A20" s="3" t="s">
        <v>45</v>
      </c>
      <c r="B20" s="3"/>
      <c r="C20" s="6">
        <f>'17'!R34+'17'!R103+'17'!R160+'17'!R216+'17'!R274+'17'!R331+'17'!R376+'17'!R422+'17'!R468+'17'!R513+'17'!R558+'17'!R649</f>
        <v>0</v>
      </c>
    </row>
    <row r="21" spans="1:3" ht="12.75">
      <c r="A21" s="3" t="s">
        <v>46</v>
      </c>
      <c r="B21" s="3"/>
      <c r="C21" s="6" t="e">
        <f>'17'!R35+'17'!R104+'17'!R161+'17'!R217+'17'!R275+'17'!R332+'17'!R377+'17'!R423+'17'!R469+'17'!R514+'17'!R559+'17'!R650</f>
        <v>#DIV/0!</v>
      </c>
    </row>
    <row r="22" spans="1:3" ht="12.75">
      <c r="A22" s="3" t="s">
        <v>47</v>
      </c>
      <c r="B22" s="3"/>
      <c r="C22" s="6" t="e">
        <f>'17'!R36+'17'!R105+'17'!R162+'17'!R218+'17'!R276+'17'!R333+'17'!R378+'17'!R424+'17'!R470+'17'!R515+'17'!R560+'17'!R651</f>
        <v>#DIV/0!</v>
      </c>
    </row>
    <row r="23" spans="1:3" ht="12.75">
      <c r="A23" s="3" t="s">
        <v>48</v>
      </c>
      <c r="B23" s="3"/>
      <c r="C23" s="6" t="e">
        <f>'17'!R37+'17'!R106+'17'!R163+'17'!R219+'17'!R277+'17'!R334+'17'!R379+'17'!R425+'17'!R471+'17'!R516+'17'!R561+'17'!R652</f>
        <v>#DIV/0!</v>
      </c>
    </row>
    <row r="24" spans="1:3" ht="12.75">
      <c r="A24" s="3" t="s">
        <v>49</v>
      </c>
      <c r="B24" s="3"/>
      <c r="C24" s="6" t="e">
        <f>'17'!R38+'17'!R107+'17'!R164+'17'!R220+'17'!R278+'17'!R335+'17'!R380+'17'!R426+'17'!R472+'17'!R517+'17'!R562+'17'!R653</f>
        <v>#DIV/0!</v>
      </c>
    </row>
    <row r="25" spans="1:3" ht="12.75">
      <c r="A25" s="3" t="s">
        <v>50</v>
      </c>
      <c r="B25" s="3"/>
      <c r="C25" s="6" t="e">
        <f>'17'!R39+'17'!R108+'17'!R165+'17'!R221+'17'!R279+'17'!R336+'17'!R381+'17'!R427+'17'!R473+'17'!R518+'17'!R563+'17'!R654</f>
        <v>#DIV/0!</v>
      </c>
    </row>
    <row r="26" spans="1:3" ht="12.75">
      <c r="A26" s="3" t="s">
        <v>51</v>
      </c>
      <c r="B26" s="3"/>
      <c r="C26" s="6" t="e">
        <f>'17'!R40+'17'!R109+'17'!R166+'17'!R222+'17'!R280+'17'!R337+'17'!R382+'17'!R428+'17'!R474+'17'!R519+'17'!R564+'17'!R655</f>
        <v>#DIV/0!</v>
      </c>
    </row>
    <row r="27" spans="1:3" ht="12.75">
      <c r="A27" s="3" t="s">
        <v>52</v>
      </c>
      <c r="B27" s="3"/>
      <c r="C27" s="6" t="e">
        <f>'17'!R41+'17'!R110+'17'!R167+'17'!R223+'17'!R281+'17'!R338+'17'!R383+'17'!R429+'17'!R475+'17'!R520+'17'!R565+'17'!R656</f>
        <v>#DIV/0!</v>
      </c>
    </row>
    <row r="28" spans="1:3" ht="12.75">
      <c r="A28" s="3" t="s">
        <v>53</v>
      </c>
      <c r="B28" s="3"/>
      <c r="C28" s="6" t="e">
        <f>'17'!R42+'17'!R111+'17'!R168+'17'!R224+'17'!R282+'17'!R339+'17'!R384+'17'!R430+'17'!R476+'17'!R521+'17'!R566+'17'!R657</f>
        <v>#DIV/0!</v>
      </c>
    </row>
    <row r="29" spans="1:3" ht="12.75">
      <c r="A29" s="3" t="s">
        <v>54</v>
      </c>
      <c r="B29" s="3"/>
      <c r="C29" s="6" t="e">
        <f>'17'!R43+'17'!R112+'17'!R169+'17'!R225+'17'!R283+'17'!R340+'17'!R385+'17'!R431+'17'!R477+'17'!R522+'17'!R567+'17'!R658</f>
        <v>#DIV/0!</v>
      </c>
    </row>
    <row r="30" spans="1:3" ht="12.75">
      <c r="A30" s="3" t="s">
        <v>55</v>
      </c>
      <c r="B30" s="3"/>
      <c r="C30" s="6" t="e">
        <f>'17'!R44+'17'!R113+'17'!R170+'17'!R226+'17'!R284+'17'!R341+'17'!R386+'17'!R432+'17'!R478+'17'!R523+'17'!R568+'17'!R659</f>
        <v>#DIV/0!</v>
      </c>
    </row>
    <row r="31" spans="1:3" ht="12.75">
      <c r="A31" s="3" t="s">
        <v>56</v>
      </c>
      <c r="B31" s="3"/>
      <c r="C31" s="6" t="e">
        <f>'17'!R45+'17'!R114+'17'!R171+'17'!R227+'17'!R285+'17'!R342+'17'!R387+'17'!R433+'17'!R479+'17'!R524+'17'!R569+'17'!R660</f>
        <v>#DIV/0!</v>
      </c>
    </row>
    <row r="32" spans="1:3" ht="12.75">
      <c r="A32" s="3"/>
      <c r="B32" s="3"/>
      <c r="C32" s="3"/>
    </row>
    <row r="33" spans="1:3" ht="12.75">
      <c r="A33" s="3" t="s">
        <v>67</v>
      </c>
      <c r="B33" s="3"/>
      <c r="C33" s="3" t="e">
        <f>'17'!#REF!+'17'!S116+'17'!S344+'17'!S436+'17'!S526+'17'!S617</f>
        <v>#REF!</v>
      </c>
    </row>
    <row r="34" spans="1:3" ht="12.75">
      <c r="A34" s="3" t="s">
        <v>68</v>
      </c>
      <c r="B34" s="3"/>
      <c r="C34" s="3" t="e">
        <f>'17'!#REF!+'17'!S117+'17'!S345+'17'!S437+'17'!S527+'17'!S618</f>
        <v>#REF!</v>
      </c>
    </row>
    <row r="35" spans="1:3" ht="12.75">
      <c r="A35" s="3" t="s">
        <v>69</v>
      </c>
      <c r="B35" s="3"/>
      <c r="C35" s="3" t="e">
        <f>'17'!#REF!+'17'!S118+'17'!S346+'17'!S438+'17'!S528+'17'!S619</f>
        <v>#REF!</v>
      </c>
    </row>
    <row r="36" spans="1:3" ht="12.75">
      <c r="A36" s="3" t="s">
        <v>70</v>
      </c>
      <c r="B36" s="3"/>
      <c r="C36" s="3" t="e">
        <f>'17'!#REF!+'17'!S119+'17'!S347+'17'!S439+'17'!S529+'17'!S620</f>
        <v>#REF!</v>
      </c>
    </row>
    <row r="37" spans="1:3" ht="12.75">
      <c r="A37" s="3" t="s">
        <v>71</v>
      </c>
      <c r="B37" s="3"/>
      <c r="C37" s="3" t="e">
        <f>'17'!#REF!+'17'!S120+'17'!S348+'17'!S440+'17'!S530+'17'!S621</f>
        <v>#REF!</v>
      </c>
    </row>
    <row r="38" spans="1:3" ht="12.75">
      <c r="A38" s="3" t="s">
        <v>72</v>
      </c>
      <c r="B38" s="3"/>
      <c r="C38" s="3" t="e">
        <f>'17'!#REF!+'17'!S121+'17'!S349+'17'!S441+'17'!S531+'17'!S622</f>
        <v>#REF!</v>
      </c>
    </row>
    <row r="39" spans="1:3" ht="12.75">
      <c r="A39" s="3" t="s">
        <v>73</v>
      </c>
      <c r="B39" s="3"/>
      <c r="C39" s="3" t="e">
        <f>'17'!#REF!+'17'!S122+'17'!S350+'17'!S442+'17'!S532+'17'!S623</f>
        <v>#REF!</v>
      </c>
    </row>
    <row r="40" spans="1:3" ht="12.75">
      <c r="A40" s="3" t="s">
        <v>74</v>
      </c>
      <c r="B40" s="3"/>
      <c r="C40" s="3" t="e">
        <f>'17'!#REF!+'17'!S123+'17'!S351+'17'!S443+'17'!S533+'17'!S624</f>
        <v>#REF!</v>
      </c>
    </row>
    <row r="41" spans="1:3" ht="12.75">
      <c r="A41" s="3" t="s">
        <v>75</v>
      </c>
      <c r="B41" s="3"/>
      <c r="C41" s="3" t="e">
        <f>'17'!#REF!+'17'!S124+'17'!S352+'17'!S444+'17'!S534+'17'!S625</f>
        <v>#REF!</v>
      </c>
    </row>
    <row r="42" spans="1:3" ht="12.75">
      <c r="A42" s="3" t="s">
        <v>76</v>
      </c>
      <c r="B42" s="3"/>
      <c r="C42" s="3" t="e">
        <f>'17'!#REF!+'17'!S125+'17'!S353+'17'!S445+'17'!S535+'17'!S626</f>
        <v>#REF!</v>
      </c>
    </row>
    <row r="43" spans="1:3" ht="12.75">
      <c r="A43" s="3"/>
      <c r="B43" s="3"/>
      <c r="C43" s="3"/>
    </row>
    <row r="44" spans="1:3" ht="12.75">
      <c r="A44" s="3" t="s">
        <v>57</v>
      </c>
      <c r="B44" s="3"/>
      <c r="C44" s="3" t="e">
        <f>'17'!#REF!+'17'!S127+'17'!#REF!+'17'!#REF!+'17'!#REF!+'17'!#REF!</f>
        <v>#REF!</v>
      </c>
    </row>
    <row r="45" spans="1:3" ht="12.75">
      <c r="A45" s="3" t="s">
        <v>58</v>
      </c>
      <c r="B45" s="3"/>
      <c r="C45" s="3" t="e">
        <f>'17'!#REF!+'17'!S128+'17'!#REF!+'17'!#REF!+'17'!#REF!+'17'!#REF!</f>
        <v>#REF!</v>
      </c>
    </row>
    <row r="46" spans="1:3" ht="12.75">
      <c r="A46" s="3" t="s">
        <v>59</v>
      </c>
      <c r="B46" s="3"/>
      <c r="C46" s="3" t="e">
        <f>'17'!#REF!+'17'!S129+'17'!#REF!+'17'!#REF!+'17'!#REF!+'17'!#REF!</f>
        <v>#REF!</v>
      </c>
    </row>
    <row r="47" spans="1:3" ht="12.75">
      <c r="A47" s="3" t="s">
        <v>60</v>
      </c>
      <c r="B47" s="3"/>
      <c r="C47" s="3" t="e">
        <f>'17'!#REF!+'17'!S130+'17'!#REF!+'17'!#REF!+'17'!#REF!+'17'!#REF!</f>
        <v>#REF!</v>
      </c>
    </row>
    <row r="48" spans="1:3" ht="12.75">
      <c r="A48" s="3" t="s">
        <v>61</v>
      </c>
      <c r="B48" s="3"/>
      <c r="C48" s="3" t="e">
        <f>'17'!#REF!+'17'!S131+'17'!#REF!+'17'!#REF!+'17'!#REF!+'17'!#REF!</f>
        <v>#REF!</v>
      </c>
    </row>
    <row r="49" spans="1:3" ht="12.75">
      <c r="A49" s="3" t="s">
        <v>62</v>
      </c>
      <c r="B49" s="3"/>
      <c r="C49" s="3" t="e">
        <f>'17'!#REF!+'17'!S132+'17'!#REF!+'17'!#REF!+'17'!#REF!+'17'!#REF!</f>
        <v>#REF!</v>
      </c>
    </row>
    <row r="50" spans="1:3" ht="12.75">
      <c r="A50" s="3" t="s">
        <v>63</v>
      </c>
      <c r="B50" s="3"/>
      <c r="C50" s="3" t="e">
        <f>'17'!#REF!+'17'!S133+'17'!#REF!+'17'!#REF!+'17'!#REF!+'17'!#REF!</f>
        <v>#REF!</v>
      </c>
    </row>
    <row r="51" spans="1:3" ht="12.75">
      <c r="A51" s="3" t="s">
        <v>64</v>
      </c>
      <c r="B51" s="3"/>
      <c r="C51" s="3" t="e">
        <f>'17'!#REF!+'17'!S134+'17'!#REF!+'17'!#REF!+'17'!#REF!+'17'!#REF!</f>
        <v>#REF!</v>
      </c>
    </row>
    <row r="52" spans="1:3" ht="12.75">
      <c r="A52" s="3" t="s">
        <v>65</v>
      </c>
      <c r="B52" s="3"/>
      <c r="C52" s="3" t="e">
        <f>'17'!#REF!+'17'!S135+'17'!#REF!+'17'!#REF!+'17'!#REF!+'17'!#REF!</f>
        <v>#REF!</v>
      </c>
    </row>
    <row r="53" spans="1:3" ht="12.75">
      <c r="A53" s="3" t="s">
        <v>66</v>
      </c>
      <c r="B53" s="3"/>
      <c r="C53" s="3" t="e">
        <f>'17'!#REF!+'17'!S136+'17'!#REF!+'17'!#REF!+'17'!#REF!+'17'!#REF!</f>
        <v>#REF!</v>
      </c>
    </row>
    <row r="54" spans="1:3" ht="12.75">
      <c r="A54" s="33" t="s">
        <v>82</v>
      </c>
      <c r="B54" s="33"/>
      <c r="C54" s="3" t="e">
        <f>SUM(C3:C53)</f>
        <v>#DIV/0!</v>
      </c>
    </row>
  </sheetData>
  <sheetProtection/>
  <mergeCells count="1">
    <mergeCell ref="A54:B5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PageLayoutView="0" workbookViewId="0" topLeftCell="A1">
      <selection activeCell="B7" sqref="B7"/>
    </sheetView>
  </sheetViews>
  <sheetFormatPr defaultColWidth="9.00390625" defaultRowHeight="12.75"/>
  <cols>
    <col min="1" max="1" width="6.25390625" style="0" customWidth="1"/>
    <col min="2" max="2" width="59.25390625" style="0" customWidth="1"/>
    <col min="3" max="3" width="24.25390625" style="0" customWidth="1"/>
  </cols>
  <sheetData>
    <row r="1" ht="13.5" customHeight="1">
      <c r="C1" s="9" t="s">
        <v>125</v>
      </c>
    </row>
    <row r="2" ht="13.5" customHeight="1"/>
    <row r="3" spans="1:4" ht="61.5" customHeight="1">
      <c r="A3" s="41" t="s">
        <v>135</v>
      </c>
      <c r="B3" s="41"/>
      <c r="C3" s="41"/>
      <c r="D3" s="10"/>
    </row>
    <row r="4" spans="1:4" ht="12.75">
      <c r="A4" s="10"/>
      <c r="B4" s="10"/>
      <c r="C4" s="10"/>
      <c r="D4" s="10"/>
    </row>
    <row r="5" ht="13.5" customHeight="1">
      <c r="A5" s="15" t="s">
        <v>122</v>
      </c>
    </row>
    <row r="6" spans="1:3" ht="45" customHeight="1">
      <c r="A6" s="42" t="s">
        <v>119</v>
      </c>
      <c r="B6" s="42"/>
      <c r="C6" s="42"/>
    </row>
    <row r="7" ht="13.5" customHeight="1"/>
    <row r="8" ht="13.5" customHeight="1">
      <c r="A8" s="15" t="s">
        <v>123</v>
      </c>
    </row>
    <row r="9" spans="1:4" ht="12.75">
      <c r="A9" s="10"/>
      <c r="B9" s="10"/>
      <c r="C9" s="10"/>
      <c r="D9" s="10"/>
    </row>
    <row r="10" spans="1:4" ht="12.75">
      <c r="A10" s="17" t="s">
        <v>139</v>
      </c>
      <c r="B10" s="10"/>
      <c r="C10" s="10"/>
      <c r="D10" s="10"/>
    </row>
    <row r="12" spans="1:3" ht="42.75" customHeight="1">
      <c r="A12" s="13" t="s">
        <v>104</v>
      </c>
      <c r="B12" s="13" t="s">
        <v>105</v>
      </c>
      <c r="C12" s="18" t="s">
        <v>124</v>
      </c>
    </row>
    <row r="13" spans="1:3" ht="12.75">
      <c r="A13" s="19">
        <v>1</v>
      </c>
      <c r="B13" s="19">
        <v>2</v>
      </c>
      <c r="C13" s="20">
        <v>3</v>
      </c>
    </row>
    <row r="14" spans="1:3" ht="18" customHeight="1">
      <c r="A14" s="5">
        <v>1</v>
      </c>
      <c r="B14" s="21" t="s">
        <v>106</v>
      </c>
      <c r="C14" s="3"/>
    </row>
    <row r="15" spans="1:3" ht="26.25" customHeight="1">
      <c r="A15" s="5">
        <v>2</v>
      </c>
      <c r="B15" s="21" t="s">
        <v>136</v>
      </c>
      <c r="C15" s="3"/>
    </row>
    <row r="16" spans="1:3" ht="25.5">
      <c r="A16" s="5">
        <v>3</v>
      </c>
      <c r="B16" s="22" t="s">
        <v>107</v>
      </c>
      <c r="C16" s="3"/>
    </row>
    <row r="17" spans="1:3" ht="24" customHeight="1">
      <c r="A17" s="5">
        <v>4</v>
      </c>
      <c r="B17" s="21" t="s">
        <v>108</v>
      </c>
      <c r="C17" s="3"/>
    </row>
    <row r="18" spans="1:3" ht="12.75">
      <c r="A18" s="5">
        <v>5</v>
      </c>
      <c r="B18" s="22" t="s">
        <v>109</v>
      </c>
      <c r="C18" s="3"/>
    </row>
    <row r="19" spans="1:3" ht="12.75">
      <c r="A19" s="5">
        <v>6</v>
      </c>
      <c r="B19" s="22" t="s">
        <v>110</v>
      </c>
      <c r="C19" s="3"/>
    </row>
    <row r="20" spans="1:3" ht="25.5">
      <c r="A20" s="5">
        <v>7</v>
      </c>
      <c r="B20" s="22" t="s">
        <v>111</v>
      </c>
      <c r="C20" s="3"/>
    </row>
    <row r="21" spans="1:3" ht="21.75" customHeight="1">
      <c r="A21" s="5">
        <v>8</v>
      </c>
      <c r="B21" s="22" t="s">
        <v>112</v>
      </c>
      <c r="C21" s="3"/>
    </row>
    <row r="24" spans="1:3" ht="35.25" customHeight="1">
      <c r="A24" s="44" t="s">
        <v>140</v>
      </c>
      <c r="B24" s="44"/>
      <c r="C24" s="23"/>
    </row>
    <row r="25" spans="2:3" ht="12.75">
      <c r="B25" s="43" t="s">
        <v>138</v>
      </c>
      <c r="C25" s="43"/>
    </row>
  </sheetData>
  <sheetProtection/>
  <mergeCells count="4">
    <mergeCell ref="A3:C3"/>
    <mergeCell ref="A6:C6"/>
    <mergeCell ref="B25:C25"/>
    <mergeCell ref="A24:B24"/>
  </mergeCells>
  <printOptions/>
  <pageMargins left="0.7874015748031497" right="0.1968503937007874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PageLayoutView="0" workbookViewId="0" topLeftCell="A1">
      <selection activeCell="C7" sqref="C7:D20"/>
    </sheetView>
  </sheetViews>
  <sheetFormatPr defaultColWidth="9.00390625" defaultRowHeight="12.75"/>
  <cols>
    <col min="1" max="1" width="4.25390625" style="8" customWidth="1"/>
    <col min="2" max="2" width="49.00390625" style="7" customWidth="1"/>
    <col min="3" max="4" width="12.625" style="8" customWidth="1"/>
    <col min="5" max="5" width="13.375" style="8" customWidth="1"/>
    <col min="6" max="6" width="13.875" style="8" customWidth="1"/>
    <col min="7" max="7" width="13.75390625" style="8" customWidth="1"/>
    <col min="8" max="8" width="14.00390625" style="8" customWidth="1"/>
    <col min="9" max="25" width="10.00390625" style="8" customWidth="1"/>
    <col min="26" max="16384" width="9.125" style="8" customWidth="1"/>
  </cols>
  <sheetData>
    <row r="1" ht="14.25" customHeight="1">
      <c r="H1" s="11" t="s">
        <v>126</v>
      </c>
    </row>
    <row r="2" ht="8.25" customHeight="1">
      <c r="F2" s="11"/>
    </row>
    <row r="3" spans="2:8" ht="36" customHeight="1">
      <c r="B3" s="46" t="s">
        <v>141</v>
      </c>
      <c r="C3" s="46"/>
      <c r="D3" s="46"/>
      <c r="E3" s="46"/>
      <c r="F3" s="46"/>
      <c r="G3" s="46"/>
      <c r="H3" s="46"/>
    </row>
    <row r="4" ht="17.25" customHeight="1"/>
    <row r="5" spans="1:8" s="7" customFormat="1" ht="63.75" customHeight="1">
      <c r="A5" s="2"/>
      <c r="B5" s="14" t="s">
        <v>0</v>
      </c>
      <c r="C5" s="14" t="s">
        <v>85</v>
      </c>
      <c r="D5" s="14" t="s">
        <v>86</v>
      </c>
      <c r="E5" s="14" t="s">
        <v>89</v>
      </c>
      <c r="F5" s="14" t="s">
        <v>87</v>
      </c>
      <c r="G5" s="14" t="s">
        <v>88</v>
      </c>
      <c r="H5" s="14" t="s">
        <v>120</v>
      </c>
    </row>
    <row r="6" spans="1:8" s="7" customFormat="1" ht="13.5" customHeight="1">
      <c r="A6" s="2"/>
      <c r="B6" s="14">
        <v>1</v>
      </c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14">
        <v>7</v>
      </c>
    </row>
    <row r="7" spans="1:8" ht="66.75" customHeight="1">
      <c r="A7" s="34">
        <v>1</v>
      </c>
      <c r="B7" s="16" t="s">
        <v>4</v>
      </c>
      <c r="C7" s="13"/>
      <c r="D7" s="13"/>
      <c r="E7" s="3"/>
      <c r="F7" s="3"/>
      <c r="G7" s="3"/>
      <c r="H7" s="3"/>
    </row>
    <row r="8" spans="1:8" ht="66.75" customHeight="1">
      <c r="A8" s="36"/>
      <c r="B8" s="16" t="s">
        <v>143</v>
      </c>
      <c r="C8" s="13"/>
      <c r="D8" s="13"/>
      <c r="E8" s="3"/>
      <c r="F8" s="3"/>
      <c r="G8" s="3"/>
      <c r="H8" s="3"/>
    </row>
    <row r="9" spans="1:8" ht="66.75" customHeight="1">
      <c r="A9" s="34">
        <v>2</v>
      </c>
      <c r="B9" s="16" t="s">
        <v>149</v>
      </c>
      <c r="C9" s="13"/>
      <c r="D9" s="13"/>
      <c r="E9" s="3"/>
      <c r="F9" s="3"/>
      <c r="G9" s="3"/>
      <c r="H9" s="3"/>
    </row>
    <row r="10" spans="1:8" ht="66.75" customHeight="1">
      <c r="A10" s="35"/>
      <c r="B10" s="16" t="s">
        <v>179</v>
      </c>
      <c r="C10" s="13"/>
      <c r="D10" s="13"/>
      <c r="E10" s="3"/>
      <c r="F10" s="3"/>
      <c r="G10" s="3"/>
      <c r="H10" s="3"/>
    </row>
    <row r="11" spans="1:8" ht="66.75" customHeight="1">
      <c r="A11" s="35"/>
      <c r="B11" s="16" t="s">
        <v>197</v>
      </c>
      <c r="C11" s="13"/>
      <c r="D11" s="13"/>
      <c r="E11" s="3"/>
      <c r="F11" s="3"/>
      <c r="G11" s="3"/>
      <c r="H11" s="3"/>
    </row>
    <row r="12" spans="1:8" ht="66.75" customHeight="1">
      <c r="A12" s="36"/>
      <c r="B12" s="16" t="s">
        <v>148</v>
      </c>
      <c r="C12" s="13"/>
      <c r="D12" s="13"/>
      <c r="E12" s="3"/>
      <c r="F12" s="3"/>
      <c r="G12" s="3"/>
      <c r="H12" s="3"/>
    </row>
    <row r="13" spans="1:8" ht="66.75" customHeight="1">
      <c r="A13" s="34">
        <v>3</v>
      </c>
      <c r="B13" s="16" t="s">
        <v>147</v>
      </c>
      <c r="C13" s="13"/>
      <c r="D13" s="13"/>
      <c r="E13" s="3"/>
      <c r="F13" s="3"/>
      <c r="G13" s="3"/>
      <c r="H13" s="3"/>
    </row>
    <row r="14" spans="1:8" ht="66.75" customHeight="1">
      <c r="A14" s="36"/>
      <c r="B14" s="16" t="s">
        <v>146</v>
      </c>
      <c r="C14" s="13"/>
      <c r="D14" s="13"/>
      <c r="E14" s="3"/>
      <c r="F14" s="3"/>
      <c r="G14" s="3"/>
      <c r="H14" s="3"/>
    </row>
    <row r="15" spans="1:8" ht="66.75" customHeight="1">
      <c r="A15" s="34">
        <v>4</v>
      </c>
      <c r="B15" s="16" t="s">
        <v>150</v>
      </c>
      <c r="C15" s="13"/>
      <c r="D15" s="13"/>
      <c r="E15" s="3"/>
      <c r="F15" s="3"/>
      <c r="G15" s="3"/>
      <c r="H15" s="3"/>
    </row>
    <row r="16" spans="1:8" ht="66.75" customHeight="1">
      <c r="A16" s="36"/>
      <c r="B16" s="16" t="s">
        <v>151</v>
      </c>
      <c r="C16" s="13"/>
      <c r="D16" s="13"/>
      <c r="E16" s="3"/>
      <c r="F16" s="3"/>
      <c r="G16" s="3"/>
      <c r="H16" s="3"/>
    </row>
    <row r="17" spans="1:8" ht="66.75" customHeight="1">
      <c r="A17" s="34">
        <v>5</v>
      </c>
      <c r="B17" s="16" t="s">
        <v>152</v>
      </c>
      <c r="C17" s="13"/>
      <c r="D17" s="13"/>
      <c r="E17" s="3"/>
      <c r="F17" s="3"/>
      <c r="G17" s="3"/>
      <c r="H17" s="3"/>
    </row>
    <row r="18" spans="1:8" ht="66.75" customHeight="1">
      <c r="A18" s="36"/>
      <c r="B18" s="16" t="s">
        <v>153</v>
      </c>
      <c r="C18" s="13"/>
      <c r="D18" s="13"/>
      <c r="E18" s="3"/>
      <c r="F18" s="3"/>
      <c r="G18" s="3"/>
      <c r="H18" s="3"/>
    </row>
    <row r="19" spans="1:8" ht="66.75" customHeight="1">
      <c r="A19" s="34">
        <v>6</v>
      </c>
      <c r="B19" s="16" t="s">
        <v>144</v>
      </c>
      <c r="C19" s="13"/>
      <c r="D19" s="13"/>
      <c r="E19" s="3"/>
      <c r="F19" s="3"/>
      <c r="G19" s="3"/>
      <c r="H19" s="3"/>
    </row>
    <row r="20" spans="1:8" ht="66.75" customHeight="1">
      <c r="A20" s="36"/>
      <c r="B20" s="16" t="s">
        <v>145</v>
      </c>
      <c r="C20" s="13"/>
      <c r="D20" s="13"/>
      <c r="E20" s="3"/>
      <c r="F20" s="3"/>
      <c r="G20" s="3"/>
      <c r="H20" s="3"/>
    </row>
    <row r="21" spans="1:8" ht="12.75">
      <c r="A21" s="3"/>
      <c r="B21" s="32" t="s">
        <v>198</v>
      </c>
      <c r="C21" s="13">
        <f aca="true" t="shared" si="0" ref="C21:H21">SUM(C7:C20)</f>
        <v>0</v>
      </c>
      <c r="D21" s="13">
        <f t="shared" si="0"/>
        <v>0</v>
      </c>
      <c r="E21" s="12">
        <f t="shared" si="0"/>
        <v>0</v>
      </c>
      <c r="F21" s="12">
        <f t="shared" si="0"/>
        <v>0</v>
      </c>
      <c r="G21" s="12">
        <f t="shared" si="0"/>
        <v>0</v>
      </c>
      <c r="H21" s="12">
        <f t="shared" si="0"/>
        <v>0</v>
      </c>
    </row>
    <row r="23" spans="2:7" ht="45" customHeight="1">
      <c r="B23" s="25" t="s">
        <v>92</v>
      </c>
      <c r="D23" s="23"/>
      <c r="E23" s="23"/>
      <c r="F23" s="23"/>
      <c r="G23" s="23"/>
    </row>
    <row r="24" spans="4:7" ht="12.75">
      <c r="D24" s="45" t="s">
        <v>142</v>
      </c>
      <c r="E24" s="45"/>
      <c r="F24" s="45"/>
      <c r="G24" s="45"/>
    </row>
  </sheetData>
  <sheetProtection/>
  <mergeCells count="8">
    <mergeCell ref="D24:G24"/>
    <mergeCell ref="B3:H3"/>
    <mergeCell ref="A7:A8"/>
    <mergeCell ref="A9:A12"/>
    <mergeCell ref="A13:A14"/>
    <mergeCell ref="A15:A16"/>
    <mergeCell ref="A17:A18"/>
    <mergeCell ref="A19:A20"/>
  </mergeCells>
  <printOptions/>
  <pageMargins left="0.7874015748031497" right="0.1968503937007874" top="0.1968503937007874" bottom="0.1968503937007874" header="0.5118110236220472" footer="0.5118110236220472"/>
  <pageSetup fitToHeight="3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2"/>
  <sheetViews>
    <sheetView zoomScalePageLayoutView="0" workbookViewId="0" topLeftCell="A31">
      <selection activeCell="B73" sqref="B73:C73"/>
    </sheetView>
  </sheetViews>
  <sheetFormatPr defaultColWidth="9.00390625" defaultRowHeight="12.75"/>
  <cols>
    <col min="1" max="1" width="38.375" style="0" customWidth="1"/>
    <col min="2" max="2" width="47.375" style="0" customWidth="1"/>
    <col min="3" max="3" width="12.375" style="0" customWidth="1"/>
    <col min="5" max="5" width="26.75390625" style="0" customWidth="1"/>
    <col min="6" max="6" width="47.375" style="0" customWidth="1"/>
  </cols>
  <sheetData>
    <row r="1" ht="17.25" customHeight="1">
      <c r="B1" s="26" t="s">
        <v>128</v>
      </c>
    </row>
    <row r="2" spans="1:7" ht="47.25" customHeight="1">
      <c r="A2" s="41" t="s">
        <v>154</v>
      </c>
      <c r="B2" s="41"/>
      <c r="C2" s="1"/>
      <c r="D2" s="1"/>
      <c r="G2" s="1"/>
    </row>
    <row r="3" ht="31.5" customHeight="1"/>
    <row r="4" spans="1:2" s="27" customFormat="1" ht="12.75">
      <c r="A4" s="24" t="s">
        <v>103</v>
      </c>
      <c r="B4" s="13" t="s">
        <v>97</v>
      </c>
    </row>
    <row r="5" spans="1:2" s="27" customFormat="1" ht="12.75">
      <c r="A5" s="14">
        <v>1</v>
      </c>
      <c r="B5" s="19">
        <v>2</v>
      </c>
    </row>
    <row r="6" spans="1:2" ht="24" customHeight="1">
      <c r="A6" s="34" t="s">
        <v>93</v>
      </c>
      <c r="B6" s="3"/>
    </row>
    <row r="7" spans="1:2" ht="24" customHeight="1">
      <c r="A7" s="36"/>
      <c r="B7" s="3"/>
    </row>
    <row r="8" spans="1:2" ht="24" customHeight="1">
      <c r="A8" s="28" t="s">
        <v>94</v>
      </c>
      <c r="B8" s="3"/>
    </row>
    <row r="9" spans="1:2" ht="22.5" customHeight="1">
      <c r="A9" s="48" t="s">
        <v>95</v>
      </c>
      <c r="B9" s="3"/>
    </row>
    <row r="10" spans="1:2" ht="27" customHeight="1">
      <c r="A10" s="49"/>
      <c r="B10" s="3"/>
    </row>
    <row r="11" spans="1:2" ht="29.25" customHeight="1">
      <c r="A11" s="49"/>
      <c r="B11" s="3"/>
    </row>
    <row r="12" spans="1:2" ht="27.75" customHeight="1">
      <c r="A12" s="50"/>
      <c r="B12" s="3"/>
    </row>
    <row r="13" spans="1:2" ht="27" customHeight="1">
      <c r="A13" s="28" t="s">
        <v>98</v>
      </c>
      <c r="B13" s="3"/>
    </row>
    <row r="14" spans="1:2" ht="25.5" customHeight="1">
      <c r="A14" s="28" t="s">
        <v>99</v>
      </c>
      <c r="B14" s="3"/>
    </row>
    <row r="15" spans="1:2" ht="20.25" customHeight="1">
      <c r="A15" s="51" t="s">
        <v>96</v>
      </c>
      <c r="B15" s="3"/>
    </row>
    <row r="16" spans="1:2" ht="21" customHeight="1">
      <c r="A16" s="53"/>
      <c r="B16" s="3"/>
    </row>
    <row r="17" spans="1:2" ht="25.5" customHeight="1">
      <c r="A17" s="53"/>
      <c r="B17" s="3"/>
    </row>
    <row r="18" spans="1:2" ht="26.25" customHeight="1">
      <c r="A18" s="53"/>
      <c r="B18" s="3"/>
    </row>
    <row r="19" spans="1:2" ht="27" customHeight="1">
      <c r="A19" s="52"/>
      <c r="B19" s="3"/>
    </row>
    <row r="20" spans="1:2" ht="24.75" customHeight="1">
      <c r="A20" s="48" t="s">
        <v>100</v>
      </c>
      <c r="B20" s="3"/>
    </row>
    <row r="21" spans="1:2" ht="25.5" customHeight="1">
      <c r="A21" s="49"/>
      <c r="B21" s="3"/>
    </row>
    <row r="22" spans="1:2" ht="28.5" customHeight="1">
      <c r="A22" s="49"/>
      <c r="B22" s="3"/>
    </row>
    <row r="23" spans="1:2" ht="30" customHeight="1">
      <c r="A23" s="49"/>
      <c r="B23" s="3"/>
    </row>
    <row r="24" spans="1:2" ht="28.5" customHeight="1">
      <c r="A24" s="50"/>
      <c r="B24" s="3"/>
    </row>
    <row r="25" spans="1:2" ht="27.75" customHeight="1">
      <c r="A25" s="28" t="s">
        <v>157</v>
      </c>
      <c r="B25" s="3"/>
    </row>
    <row r="26" spans="1:2" ht="21.75" customHeight="1">
      <c r="A26" s="48" t="s">
        <v>156</v>
      </c>
      <c r="B26" s="3"/>
    </row>
    <row r="27" spans="1:2" ht="22.5" customHeight="1">
      <c r="A27" s="49"/>
      <c r="B27" s="3"/>
    </row>
    <row r="28" spans="1:2" ht="23.25" customHeight="1">
      <c r="A28" s="49"/>
      <c r="B28" s="3"/>
    </row>
    <row r="29" spans="1:2" ht="22.5" customHeight="1">
      <c r="A29" s="49"/>
      <c r="B29" s="3"/>
    </row>
    <row r="30" spans="1:2" ht="21" customHeight="1">
      <c r="A30" s="50"/>
      <c r="B30" s="3"/>
    </row>
    <row r="31" spans="1:2" ht="27.75" customHeight="1">
      <c r="A31" s="48" t="s">
        <v>101</v>
      </c>
      <c r="B31" s="3"/>
    </row>
    <row r="32" spans="1:2" ht="24" customHeight="1">
      <c r="A32" s="49"/>
      <c r="B32" s="3"/>
    </row>
    <row r="33" spans="1:2" ht="20.25" customHeight="1">
      <c r="A33" s="49"/>
      <c r="B33" s="3"/>
    </row>
    <row r="34" spans="1:2" ht="20.25" customHeight="1">
      <c r="A34" s="50"/>
      <c r="B34" s="3"/>
    </row>
    <row r="35" spans="1:2" ht="22.5" customHeight="1">
      <c r="A35" s="51" t="s">
        <v>102</v>
      </c>
      <c r="B35" s="3"/>
    </row>
    <row r="36" spans="1:2" ht="23.25" customHeight="1">
      <c r="A36" s="52"/>
      <c r="B36" s="3"/>
    </row>
    <row r="38" ht="1.5" customHeight="1"/>
    <row r="39" ht="12.75">
      <c r="A39" s="47" t="s">
        <v>155</v>
      </c>
    </row>
    <row r="40" spans="1:2" ht="34.5" customHeight="1">
      <c r="A40" s="47"/>
      <c r="B40" s="29"/>
    </row>
    <row r="41" ht="12.75">
      <c r="B41" s="30" t="s">
        <v>137</v>
      </c>
    </row>
    <row r="44" ht="12.75">
      <c r="B44" s="26" t="s">
        <v>129</v>
      </c>
    </row>
    <row r="46" spans="1:3" ht="44.25" customHeight="1">
      <c r="A46" s="41" t="s">
        <v>158</v>
      </c>
      <c r="B46" s="41"/>
      <c r="C46" s="41"/>
    </row>
    <row r="47" ht="27.75" customHeight="1"/>
    <row r="48" spans="1:3" ht="29.25" customHeight="1">
      <c r="A48" s="24" t="s">
        <v>103</v>
      </c>
      <c r="B48" s="13" t="s">
        <v>97</v>
      </c>
      <c r="C48" s="24" t="s">
        <v>127</v>
      </c>
    </row>
    <row r="49" spans="1:3" ht="14.25" customHeight="1">
      <c r="A49" s="14">
        <v>1</v>
      </c>
      <c r="B49" s="19">
        <v>2</v>
      </c>
      <c r="C49" s="14">
        <v>3</v>
      </c>
    </row>
    <row r="50" spans="1:3" ht="25.5" customHeight="1">
      <c r="A50" s="37" t="s">
        <v>159</v>
      </c>
      <c r="B50" s="3"/>
      <c r="C50" s="3"/>
    </row>
    <row r="51" spans="1:3" ht="25.5" customHeight="1">
      <c r="A51" s="37"/>
      <c r="B51" s="3"/>
      <c r="C51" s="3"/>
    </row>
    <row r="52" spans="1:3" ht="25.5" customHeight="1">
      <c r="A52" s="37"/>
      <c r="B52" s="3"/>
      <c r="C52" s="3"/>
    </row>
    <row r="53" spans="1:3" ht="25.5" customHeight="1">
      <c r="A53" s="37"/>
      <c r="B53" s="3"/>
      <c r="C53" s="3"/>
    </row>
    <row r="54" spans="1:3" ht="25.5" customHeight="1">
      <c r="A54" s="37"/>
      <c r="B54" s="3"/>
      <c r="C54" s="3"/>
    </row>
    <row r="55" spans="1:3" ht="25.5" customHeight="1">
      <c r="A55" s="37" t="s">
        <v>115</v>
      </c>
      <c r="B55" s="3"/>
      <c r="C55" s="3"/>
    </row>
    <row r="56" spans="1:3" ht="25.5" customHeight="1">
      <c r="A56" s="37"/>
      <c r="B56" s="3"/>
      <c r="C56" s="3"/>
    </row>
    <row r="57" spans="1:3" ht="25.5" customHeight="1">
      <c r="A57" s="37"/>
      <c r="B57" s="3"/>
      <c r="C57" s="3"/>
    </row>
    <row r="58" spans="1:3" ht="25.5" customHeight="1">
      <c r="A58" s="37"/>
      <c r="B58" s="3"/>
      <c r="C58" s="3"/>
    </row>
    <row r="59" spans="1:3" ht="25.5" customHeight="1">
      <c r="A59" s="37"/>
      <c r="B59" s="3"/>
      <c r="C59" s="3"/>
    </row>
    <row r="60" spans="1:3" ht="25.5" customHeight="1">
      <c r="A60" s="37"/>
      <c r="B60" s="3"/>
      <c r="C60" s="3"/>
    </row>
    <row r="63" spans="1:2" ht="12.75">
      <c r="A63" t="s">
        <v>160</v>
      </c>
      <c r="B63" s="29"/>
    </row>
    <row r="64" ht="10.5" customHeight="1">
      <c r="B64" s="30" t="s">
        <v>137</v>
      </c>
    </row>
    <row r="67" ht="12.75">
      <c r="B67" s="26" t="s">
        <v>130</v>
      </c>
    </row>
    <row r="68" ht="12.75">
      <c r="B68" s="9"/>
    </row>
    <row r="69" spans="1:3" ht="58.5" customHeight="1">
      <c r="A69" s="41" t="s">
        <v>154</v>
      </c>
      <c r="B69" s="41"/>
      <c r="C69" s="41"/>
    </row>
    <row r="71" spans="1:3" ht="25.5">
      <c r="A71" s="24" t="s">
        <v>103</v>
      </c>
      <c r="B71" s="13" t="s">
        <v>97</v>
      </c>
      <c r="C71" s="24" t="s">
        <v>127</v>
      </c>
    </row>
    <row r="72" spans="1:3" ht="14.25" customHeight="1">
      <c r="A72" s="14">
        <v>1</v>
      </c>
      <c r="B72" s="19">
        <v>2</v>
      </c>
      <c r="C72" s="14">
        <v>3</v>
      </c>
    </row>
    <row r="73" spans="1:3" ht="21" customHeight="1">
      <c r="A73" s="37" t="s">
        <v>84</v>
      </c>
      <c r="B73" s="3"/>
      <c r="C73" s="3"/>
    </row>
    <row r="74" spans="1:3" ht="21" customHeight="1">
      <c r="A74" s="37"/>
      <c r="B74" s="3"/>
      <c r="C74" s="3"/>
    </row>
    <row r="75" spans="1:3" ht="21" customHeight="1">
      <c r="A75" s="37"/>
      <c r="B75" s="3"/>
      <c r="C75" s="3"/>
    </row>
    <row r="76" spans="1:3" ht="21" customHeight="1">
      <c r="A76" s="37"/>
      <c r="B76" s="3"/>
      <c r="C76" s="3"/>
    </row>
    <row r="77" spans="1:3" ht="21" customHeight="1">
      <c r="A77" s="37"/>
      <c r="B77" s="3"/>
      <c r="C77" s="3"/>
    </row>
    <row r="79" ht="12.75">
      <c r="A79" s="47" t="s">
        <v>155</v>
      </c>
    </row>
    <row r="80" spans="1:2" ht="34.5" customHeight="1">
      <c r="A80" s="47"/>
      <c r="B80" s="29"/>
    </row>
    <row r="81" ht="12.75">
      <c r="B81" s="30" t="s">
        <v>137</v>
      </c>
    </row>
    <row r="82" ht="12.75">
      <c r="B82" s="30"/>
    </row>
    <row r="83" ht="33.75" customHeight="1">
      <c r="B83" s="26" t="s">
        <v>177</v>
      </c>
    </row>
    <row r="84" spans="1:3" ht="39" customHeight="1">
      <c r="A84" s="41" t="s">
        <v>154</v>
      </c>
      <c r="B84" s="41"/>
      <c r="C84" s="41"/>
    </row>
    <row r="86" spans="1:3" ht="12.75">
      <c r="A86" s="24" t="s">
        <v>103</v>
      </c>
      <c r="B86" s="13" t="s">
        <v>97</v>
      </c>
      <c r="C86" s="7"/>
    </row>
    <row r="87" spans="1:2" s="27" customFormat="1" ht="12.75">
      <c r="A87" s="14">
        <v>1</v>
      </c>
      <c r="B87" s="19">
        <v>2</v>
      </c>
    </row>
    <row r="88" spans="1:3" ht="66" customHeight="1">
      <c r="A88" s="2" t="s">
        <v>116</v>
      </c>
      <c r="B88" s="3"/>
      <c r="C88" s="8"/>
    </row>
    <row r="90" ht="12.75">
      <c r="A90" s="47" t="s">
        <v>155</v>
      </c>
    </row>
    <row r="91" spans="1:2" ht="26.25" customHeight="1">
      <c r="A91" s="47"/>
      <c r="B91" s="29"/>
    </row>
    <row r="92" ht="12.75">
      <c r="B92" s="30" t="s">
        <v>137</v>
      </c>
    </row>
  </sheetData>
  <sheetProtection/>
  <mergeCells count="17">
    <mergeCell ref="A2:B2"/>
    <mergeCell ref="A39:A40"/>
    <mergeCell ref="A20:A24"/>
    <mergeCell ref="A26:A30"/>
    <mergeCell ref="A31:A34"/>
    <mergeCell ref="A35:A36"/>
    <mergeCell ref="A9:A12"/>
    <mergeCell ref="A15:A19"/>
    <mergeCell ref="A6:A7"/>
    <mergeCell ref="A84:C84"/>
    <mergeCell ref="A90:A91"/>
    <mergeCell ref="A73:A77"/>
    <mergeCell ref="A79:A80"/>
    <mergeCell ref="A46:C46"/>
    <mergeCell ref="A69:C69"/>
    <mergeCell ref="A50:A54"/>
    <mergeCell ref="A55:A60"/>
  </mergeCells>
  <printOptions/>
  <pageMargins left="0.7874015748031497" right="0.3937007874015748" top="0" bottom="0" header="0.5118110236220472" footer="0.5118110236220472"/>
  <pageSetup horizontalDpi="600" verticalDpi="600" orientation="portrait" paperSize="9" scale="85" r:id="rId1"/>
  <rowBreaks count="3" manualBreakCount="3">
    <brk id="41" max="255" man="1"/>
    <brk id="65" max="255" man="1"/>
    <brk id="8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PageLayoutView="0" workbookViewId="0" topLeftCell="A1">
      <selection activeCell="A3" sqref="A3:H3"/>
    </sheetView>
  </sheetViews>
  <sheetFormatPr defaultColWidth="9.00390625" defaultRowHeight="12.75"/>
  <cols>
    <col min="1" max="1" width="25.625" style="0" customWidth="1"/>
    <col min="2" max="2" width="25.00390625" style="0" customWidth="1"/>
    <col min="3" max="3" width="22.875" style="0" customWidth="1"/>
    <col min="4" max="5" width="23.75390625" style="0" customWidth="1"/>
    <col min="6" max="6" width="25.00390625" style="0" customWidth="1"/>
    <col min="7" max="7" width="24.00390625" style="0" customWidth="1"/>
    <col min="8" max="8" width="27.625" style="0" customWidth="1"/>
  </cols>
  <sheetData>
    <row r="1" ht="27" customHeight="1">
      <c r="H1" s="26" t="s">
        <v>178</v>
      </c>
    </row>
    <row r="3" spans="1:8" ht="33" customHeight="1">
      <c r="A3" s="39" t="s">
        <v>202</v>
      </c>
      <c r="B3" s="39"/>
      <c r="C3" s="39"/>
      <c r="D3" s="39"/>
      <c r="E3" s="39"/>
      <c r="F3" s="39"/>
      <c r="G3" s="39"/>
      <c r="H3" s="39"/>
    </row>
    <row r="4" ht="27" customHeight="1"/>
    <row r="5" spans="1:8" ht="33.75">
      <c r="A5" s="38" t="s">
        <v>103</v>
      </c>
      <c r="B5" s="40" t="s">
        <v>131</v>
      </c>
      <c r="C5" s="40"/>
      <c r="D5" s="40"/>
      <c r="E5" s="40"/>
      <c r="F5" s="40"/>
      <c r="G5" s="40"/>
      <c r="H5" s="14" t="s">
        <v>133</v>
      </c>
    </row>
    <row r="6" spans="1:8" ht="78.75">
      <c r="A6" s="38"/>
      <c r="B6" s="19" t="s">
        <v>97</v>
      </c>
      <c r="C6" s="14" t="s">
        <v>90</v>
      </c>
      <c r="D6" s="14" t="s">
        <v>91</v>
      </c>
      <c r="E6" s="14" t="s">
        <v>12</v>
      </c>
      <c r="F6" s="14" t="s">
        <v>13</v>
      </c>
      <c r="G6" s="14" t="s">
        <v>14</v>
      </c>
      <c r="H6" s="14" t="s">
        <v>132</v>
      </c>
    </row>
    <row r="7" spans="1:8" ht="12" customHeight="1">
      <c r="A7" s="14">
        <v>1</v>
      </c>
      <c r="B7" s="19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  <c r="H7" s="31">
        <v>8</v>
      </c>
    </row>
    <row r="8" spans="1:8" ht="39.75" customHeight="1">
      <c r="A8" s="16" t="s">
        <v>118</v>
      </c>
      <c r="B8" s="3"/>
      <c r="C8" s="3"/>
      <c r="D8" s="3"/>
      <c r="E8" s="3"/>
      <c r="F8" s="3"/>
      <c r="G8" s="3"/>
      <c r="H8" s="3"/>
    </row>
    <row r="9" spans="1:8" ht="24.75" customHeight="1">
      <c r="A9" s="56" t="s">
        <v>113</v>
      </c>
      <c r="B9" s="3"/>
      <c r="C9" s="3"/>
      <c r="D9" s="3"/>
      <c r="E9" s="3"/>
      <c r="F9" s="3"/>
      <c r="G9" s="3"/>
      <c r="H9" s="3"/>
    </row>
    <row r="10" spans="1:8" ht="24.75" customHeight="1">
      <c r="A10" s="56"/>
      <c r="B10" s="3"/>
      <c r="C10" s="3"/>
      <c r="D10" s="3"/>
      <c r="E10" s="3"/>
      <c r="F10" s="3"/>
      <c r="G10" s="3"/>
      <c r="H10" s="3"/>
    </row>
    <row r="11" spans="1:8" ht="24.75" customHeight="1">
      <c r="A11" s="56"/>
      <c r="B11" s="3"/>
      <c r="C11" s="3"/>
      <c r="D11" s="3"/>
      <c r="E11" s="3"/>
      <c r="F11" s="3"/>
      <c r="G11" s="3"/>
      <c r="H11" s="3"/>
    </row>
    <row r="12" spans="1:8" ht="21" customHeight="1">
      <c r="A12" s="56" t="s">
        <v>114</v>
      </c>
      <c r="B12" s="3"/>
      <c r="C12" s="3"/>
      <c r="D12" s="3"/>
      <c r="E12" s="3"/>
      <c r="F12" s="3"/>
      <c r="G12" s="3"/>
      <c r="H12" s="3"/>
    </row>
    <row r="13" spans="1:8" ht="21" customHeight="1">
      <c r="A13" s="56"/>
      <c r="B13" s="3"/>
      <c r="C13" s="3"/>
      <c r="D13" s="3"/>
      <c r="E13" s="3"/>
      <c r="F13" s="3"/>
      <c r="G13" s="3"/>
      <c r="H13" s="3"/>
    </row>
    <row r="14" spans="1:8" ht="21" customHeight="1">
      <c r="A14" s="56"/>
      <c r="B14" s="3"/>
      <c r="C14" s="3"/>
      <c r="D14" s="3"/>
      <c r="E14" s="3"/>
      <c r="F14" s="3"/>
      <c r="G14" s="3"/>
      <c r="H14" s="3"/>
    </row>
    <row r="15" spans="1:8" ht="21" customHeight="1">
      <c r="A15" s="56"/>
      <c r="B15" s="3"/>
      <c r="C15" s="3"/>
      <c r="D15" s="3"/>
      <c r="E15" s="3"/>
      <c r="F15" s="3"/>
      <c r="G15" s="3"/>
      <c r="H15" s="3"/>
    </row>
    <row r="16" spans="1:8" ht="21" customHeight="1">
      <c r="A16" s="56"/>
      <c r="B16" s="3"/>
      <c r="C16" s="3"/>
      <c r="D16" s="3"/>
      <c r="E16" s="3"/>
      <c r="F16" s="3"/>
      <c r="G16" s="3"/>
      <c r="H16" s="3"/>
    </row>
    <row r="17" spans="1:8" ht="21" customHeight="1">
      <c r="A17" s="56"/>
      <c r="B17" s="3"/>
      <c r="C17" s="3"/>
      <c r="D17" s="3"/>
      <c r="E17" s="3"/>
      <c r="F17" s="3"/>
      <c r="G17" s="3"/>
      <c r="H17" s="3"/>
    </row>
    <row r="18" spans="1:8" ht="22.5" customHeight="1">
      <c r="A18" s="3" t="s">
        <v>117</v>
      </c>
      <c r="B18" s="3"/>
      <c r="C18" s="3"/>
      <c r="D18" s="3"/>
      <c r="E18" s="3"/>
      <c r="F18" s="3"/>
      <c r="G18" s="3"/>
      <c r="H18" s="3"/>
    </row>
    <row r="22" spans="1:2" ht="25.5" customHeight="1">
      <c r="A22" s="47" t="s">
        <v>161</v>
      </c>
      <c r="B22" s="47"/>
    </row>
    <row r="23" spans="1:5" ht="25.5" customHeight="1">
      <c r="A23" s="47"/>
      <c r="B23" s="47"/>
      <c r="C23" s="55"/>
      <c r="D23" s="55"/>
      <c r="E23" s="55"/>
    </row>
    <row r="24" spans="3:5" ht="17.25" customHeight="1">
      <c r="C24" s="54" t="s">
        <v>137</v>
      </c>
      <c r="D24" s="54"/>
      <c r="E24" s="54"/>
    </row>
  </sheetData>
  <sheetProtection/>
  <mergeCells count="8">
    <mergeCell ref="C24:E24"/>
    <mergeCell ref="C23:E23"/>
    <mergeCell ref="A9:A11"/>
    <mergeCell ref="A12:A17"/>
    <mergeCell ref="A3:H3"/>
    <mergeCell ref="A5:A6"/>
    <mergeCell ref="B5:G5"/>
    <mergeCell ref="A22:B23"/>
  </mergeCells>
  <printOptions/>
  <pageMargins left="0.7874015748031497" right="0.1968503937007874" top="0.1968503937007874" bottom="0.1968503937007874" header="0.5118110236220472" footer="0.5118110236220472"/>
  <pageSetup fitToHeight="1" fitToWidth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V673"/>
  <sheetViews>
    <sheetView view="pageBreakPreview" zoomScale="80" zoomScaleSheetLayoutView="80" zoomScalePageLayoutView="0" workbookViewId="0" topLeftCell="A56">
      <selection activeCell="K14" sqref="K14:K20"/>
    </sheetView>
  </sheetViews>
  <sheetFormatPr defaultColWidth="9.00390625" defaultRowHeight="12.75"/>
  <cols>
    <col min="1" max="1" width="20.875" style="57" customWidth="1"/>
    <col min="2" max="2" width="4.00390625" style="57" customWidth="1"/>
    <col min="3" max="3" width="5.375" style="57" customWidth="1"/>
    <col min="4" max="4" width="10.125" style="57" customWidth="1"/>
    <col min="5" max="5" width="13.00390625" style="57" customWidth="1"/>
    <col min="6" max="6" width="8.00390625" style="57" customWidth="1"/>
    <col min="7" max="7" width="7.625" style="57" customWidth="1"/>
    <col min="8" max="8" width="8.00390625" style="57" customWidth="1"/>
    <col min="9" max="9" width="10.125" style="57" customWidth="1"/>
    <col min="10" max="10" width="3.00390625" style="57" customWidth="1"/>
    <col min="11" max="11" width="3.125" style="57" customWidth="1"/>
    <col min="12" max="12" width="21.00390625" style="58" customWidth="1"/>
    <col min="13" max="13" width="5.625" style="59" customWidth="1"/>
    <col min="14" max="14" width="12.375" style="193" customWidth="1"/>
    <col min="15" max="15" width="17.125" style="57" customWidth="1"/>
    <col min="16" max="16" width="6.625" style="60" customWidth="1"/>
    <col min="17" max="17" width="6.625" style="57" hidden="1" customWidth="1"/>
    <col min="18" max="19" width="12.75390625" style="60" hidden="1" customWidth="1"/>
    <col min="20" max="20" width="10.375" style="60" hidden="1" customWidth="1"/>
    <col min="21" max="16384" width="9.125" style="57" customWidth="1"/>
  </cols>
  <sheetData>
    <row r="1" ht="20.25" customHeight="1">
      <c r="N1" s="60" t="s">
        <v>180</v>
      </c>
    </row>
    <row r="2" spans="1:20" ht="18" customHeight="1">
      <c r="A2" s="61" t="s">
        <v>174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1:20" ht="16.5" customHeight="1">
      <c r="A3" s="62" t="s">
        <v>175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</row>
    <row r="5" spans="1:20" ht="53.25" customHeight="1">
      <c r="A5" s="65" t="s">
        <v>0</v>
      </c>
      <c r="B5" s="68" t="s">
        <v>15</v>
      </c>
      <c r="C5" s="68" t="s">
        <v>16</v>
      </c>
      <c r="D5" s="68" t="s">
        <v>17</v>
      </c>
      <c r="E5" s="65" t="s">
        <v>18</v>
      </c>
      <c r="F5" s="65"/>
      <c r="G5" s="65"/>
      <c r="H5" s="68" t="s">
        <v>201</v>
      </c>
      <c r="I5" s="65" t="s">
        <v>203</v>
      </c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</row>
    <row r="6" spans="1:20" ht="14.25" customHeight="1">
      <c r="A6" s="65"/>
      <c r="B6" s="68"/>
      <c r="C6" s="68"/>
      <c r="D6" s="68"/>
      <c r="E6" s="65"/>
      <c r="F6" s="65"/>
      <c r="G6" s="65"/>
      <c r="H6" s="68"/>
      <c r="I6" s="68" t="s">
        <v>27</v>
      </c>
      <c r="J6" s="65" t="s">
        <v>169</v>
      </c>
      <c r="K6" s="65"/>
      <c r="L6" s="65"/>
      <c r="M6" s="69" t="s">
        <v>28</v>
      </c>
      <c r="N6" s="69" t="s">
        <v>3</v>
      </c>
      <c r="O6" s="65" t="s">
        <v>170</v>
      </c>
      <c r="P6" s="68" t="s">
        <v>171</v>
      </c>
      <c r="Q6" s="68" t="s">
        <v>172</v>
      </c>
      <c r="R6" s="68" t="s">
        <v>79</v>
      </c>
      <c r="S6" s="70" t="s">
        <v>6</v>
      </c>
      <c r="T6" s="70"/>
    </row>
    <row r="7" spans="1:20" ht="12.75" customHeight="1" hidden="1">
      <c r="A7" s="65"/>
      <c r="B7" s="68"/>
      <c r="C7" s="68"/>
      <c r="D7" s="68"/>
      <c r="E7" s="71"/>
      <c r="F7" s="71"/>
      <c r="G7" s="71" t="s">
        <v>121</v>
      </c>
      <c r="H7" s="68"/>
      <c r="I7" s="68"/>
      <c r="J7" s="65"/>
      <c r="K7" s="65"/>
      <c r="L7" s="65"/>
      <c r="M7" s="69"/>
      <c r="N7" s="69"/>
      <c r="O7" s="65"/>
      <c r="P7" s="68"/>
      <c r="Q7" s="68"/>
      <c r="R7" s="68"/>
      <c r="S7" s="70"/>
      <c r="T7" s="70"/>
    </row>
    <row r="8" spans="1:20" ht="24.75" customHeight="1">
      <c r="A8" s="65"/>
      <c r="B8" s="68"/>
      <c r="C8" s="68"/>
      <c r="D8" s="68"/>
      <c r="E8" s="68" t="s">
        <v>176</v>
      </c>
      <c r="F8" s="68" t="s">
        <v>121</v>
      </c>
      <c r="G8" s="72" t="s">
        <v>10</v>
      </c>
      <c r="H8" s="68"/>
      <c r="I8" s="68"/>
      <c r="J8" s="65"/>
      <c r="K8" s="65"/>
      <c r="L8" s="65"/>
      <c r="M8" s="69"/>
      <c r="N8" s="69"/>
      <c r="O8" s="65"/>
      <c r="P8" s="68"/>
      <c r="Q8" s="68"/>
      <c r="R8" s="68"/>
      <c r="S8" s="73" t="s">
        <v>83</v>
      </c>
      <c r="T8" s="73" t="s">
        <v>78</v>
      </c>
    </row>
    <row r="9" spans="1:20" ht="12.75" customHeight="1">
      <c r="A9" s="65"/>
      <c r="B9" s="68"/>
      <c r="C9" s="68"/>
      <c r="D9" s="68"/>
      <c r="E9" s="68"/>
      <c r="F9" s="68"/>
      <c r="G9" s="68" t="s">
        <v>168</v>
      </c>
      <c r="H9" s="68"/>
      <c r="I9" s="68"/>
      <c r="J9" s="65"/>
      <c r="K9" s="65"/>
      <c r="L9" s="65"/>
      <c r="M9" s="69"/>
      <c r="N9" s="69"/>
      <c r="O9" s="65"/>
      <c r="P9" s="68"/>
      <c r="Q9" s="68"/>
      <c r="R9" s="68"/>
      <c r="S9" s="73"/>
      <c r="T9" s="73"/>
    </row>
    <row r="10" spans="1:20" ht="142.5" customHeight="1">
      <c r="A10" s="65"/>
      <c r="B10" s="68"/>
      <c r="C10" s="68"/>
      <c r="D10" s="68"/>
      <c r="E10" s="68"/>
      <c r="F10" s="68"/>
      <c r="G10" s="68"/>
      <c r="H10" s="68"/>
      <c r="I10" s="68"/>
      <c r="J10" s="65"/>
      <c r="K10" s="65"/>
      <c r="L10" s="65"/>
      <c r="M10" s="69"/>
      <c r="N10" s="69"/>
      <c r="O10" s="65"/>
      <c r="P10" s="68"/>
      <c r="Q10" s="68"/>
      <c r="R10" s="68"/>
      <c r="S10" s="73"/>
      <c r="T10" s="73"/>
    </row>
    <row r="11" spans="1:20" ht="11.25" customHeight="1">
      <c r="A11" s="72">
        <v>1</v>
      </c>
      <c r="B11" s="72">
        <v>2</v>
      </c>
      <c r="C11" s="72">
        <v>3</v>
      </c>
      <c r="D11" s="72">
        <v>4</v>
      </c>
      <c r="E11" s="72">
        <v>5</v>
      </c>
      <c r="F11" s="72">
        <v>6</v>
      </c>
      <c r="G11" s="72">
        <v>7</v>
      </c>
      <c r="H11" s="72">
        <v>8</v>
      </c>
      <c r="I11" s="72">
        <v>9</v>
      </c>
      <c r="J11" s="79">
        <v>10</v>
      </c>
      <c r="K11" s="79">
        <v>11</v>
      </c>
      <c r="L11" s="72">
        <v>12</v>
      </c>
      <c r="M11" s="79">
        <v>13</v>
      </c>
      <c r="N11" s="79">
        <v>14</v>
      </c>
      <c r="O11" s="79">
        <v>15</v>
      </c>
      <c r="P11" s="72">
        <v>16</v>
      </c>
      <c r="Q11" s="72">
        <v>17</v>
      </c>
      <c r="R11" s="72">
        <v>18</v>
      </c>
      <c r="S11" s="80">
        <v>19</v>
      </c>
      <c r="T11" s="80">
        <v>20</v>
      </c>
    </row>
    <row r="12" spans="1:20" ht="23.25" customHeight="1">
      <c r="A12" s="81" t="s">
        <v>181</v>
      </c>
      <c r="B12" s="82"/>
      <c r="C12" s="82">
        <v>6000</v>
      </c>
      <c r="D12" s="82">
        <f>C12*B12</f>
        <v>0</v>
      </c>
      <c r="E12" s="82">
        <f>D12*45%</f>
        <v>0</v>
      </c>
      <c r="F12" s="82">
        <f>D12*55%</f>
        <v>0</v>
      </c>
      <c r="G12" s="82">
        <f>F12*15%</f>
        <v>0</v>
      </c>
      <c r="H12" s="82">
        <f>F12-G12</f>
        <v>0</v>
      </c>
      <c r="I12" s="84" t="s">
        <v>25</v>
      </c>
      <c r="J12" s="85" t="s">
        <v>5</v>
      </c>
      <c r="K12" s="85"/>
      <c r="L12" s="85"/>
      <c r="M12" s="86">
        <v>100</v>
      </c>
      <c r="N12" s="87">
        <f>H12*M12/100</f>
        <v>0</v>
      </c>
      <c r="O12" s="88"/>
      <c r="P12" s="89"/>
      <c r="Q12" s="88"/>
      <c r="R12" s="90" t="e">
        <f>SUM(R14:R45)</f>
        <v>#DIV/0!</v>
      </c>
      <c r="S12" s="90" t="e">
        <f>SUM(S14:S45)</f>
        <v>#DIV/0!</v>
      </c>
      <c r="T12" s="90" t="e">
        <f>SUM(T14:T45)</f>
        <v>#DIV/0!</v>
      </c>
    </row>
    <row r="13" spans="1:20" ht="12.75" customHeight="1">
      <c r="A13" s="91"/>
      <c r="B13" s="82"/>
      <c r="C13" s="82"/>
      <c r="D13" s="82"/>
      <c r="E13" s="82"/>
      <c r="F13" s="82"/>
      <c r="G13" s="82"/>
      <c r="H13" s="82"/>
      <c r="I13" s="84"/>
      <c r="J13" s="93" t="s">
        <v>10</v>
      </c>
      <c r="K13" s="94" t="s">
        <v>7</v>
      </c>
      <c r="L13" s="94"/>
      <c r="M13" s="95">
        <v>45</v>
      </c>
      <c r="N13" s="96">
        <f>$H$12*M13/100</f>
        <v>0</v>
      </c>
      <c r="O13" s="88"/>
      <c r="P13" s="89"/>
      <c r="Q13" s="97"/>
      <c r="R13" s="89"/>
      <c r="S13" s="89"/>
      <c r="T13" s="89"/>
    </row>
    <row r="14" spans="1:20" ht="25.5">
      <c r="A14" s="91"/>
      <c r="B14" s="82"/>
      <c r="C14" s="82"/>
      <c r="D14" s="82"/>
      <c r="E14" s="82"/>
      <c r="F14" s="82"/>
      <c r="G14" s="82"/>
      <c r="H14" s="82"/>
      <c r="I14" s="84"/>
      <c r="J14" s="93"/>
      <c r="K14" s="68" t="s">
        <v>10</v>
      </c>
      <c r="L14" s="98" t="s">
        <v>165</v>
      </c>
      <c r="M14" s="99">
        <v>8</v>
      </c>
      <c r="N14" s="100">
        <f>$H$12*M14/100</f>
        <v>0</v>
      </c>
      <c r="O14" s="101"/>
      <c r="P14" s="102"/>
      <c r="Q14" s="99"/>
      <c r="R14" s="103">
        <f>N14</f>
        <v>0</v>
      </c>
      <c r="S14" s="103">
        <f aca="true" t="shared" si="0" ref="S14:S20">R14/1.302</f>
        <v>0</v>
      </c>
      <c r="T14" s="103">
        <f aca="true" t="shared" si="1" ref="T14:T20">R14-S14</f>
        <v>0</v>
      </c>
    </row>
    <row r="15" spans="1:20" ht="25.5">
      <c r="A15" s="91"/>
      <c r="B15" s="82"/>
      <c r="C15" s="82"/>
      <c r="D15" s="82"/>
      <c r="E15" s="82"/>
      <c r="F15" s="82"/>
      <c r="G15" s="82"/>
      <c r="H15" s="82"/>
      <c r="I15" s="84"/>
      <c r="J15" s="93"/>
      <c r="K15" s="68"/>
      <c r="L15" s="98" t="s">
        <v>167</v>
      </c>
      <c r="M15" s="99">
        <v>3</v>
      </c>
      <c r="N15" s="100">
        <f>$H$12*M15/100</f>
        <v>0</v>
      </c>
      <c r="O15" s="101"/>
      <c r="P15" s="102"/>
      <c r="Q15" s="99"/>
      <c r="R15" s="103">
        <f>N15</f>
        <v>0</v>
      </c>
      <c r="S15" s="103">
        <f t="shared" si="0"/>
        <v>0</v>
      </c>
      <c r="T15" s="103">
        <f t="shared" si="1"/>
        <v>0</v>
      </c>
    </row>
    <row r="16" spans="1:20" ht="12.75">
      <c r="A16" s="91"/>
      <c r="B16" s="82"/>
      <c r="C16" s="82"/>
      <c r="D16" s="82"/>
      <c r="E16" s="82"/>
      <c r="F16" s="82"/>
      <c r="G16" s="82"/>
      <c r="H16" s="82"/>
      <c r="I16" s="84"/>
      <c r="J16" s="93"/>
      <c r="K16" s="68"/>
      <c r="L16" s="104" t="s">
        <v>166</v>
      </c>
      <c r="M16" s="105">
        <v>28</v>
      </c>
      <c r="N16" s="106">
        <f>$H$12*$M$16/100</f>
        <v>0</v>
      </c>
      <c r="O16" s="101"/>
      <c r="P16" s="102"/>
      <c r="Q16" s="105">
        <f>P16+P19+P17+P18</f>
        <v>0</v>
      </c>
      <c r="R16" s="103" t="e">
        <f>P16/Q16*N16</f>
        <v>#DIV/0!</v>
      </c>
      <c r="S16" s="103" t="e">
        <f t="shared" si="0"/>
        <v>#DIV/0!</v>
      </c>
      <c r="T16" s="103" t="e">
        <f t="shared" si="1"/>
        <v>#DIV/0!</v>
      </c>
    </row>
    <row r="17" spans="1:20" ht="12.75">
      <c r="A17" s="91"/>
      <c r="B17" s="82"/>
      <c r="C17" s="82"/>
      <c r="D17" s="82"/>
      <c r="E17" s="82"/>
      <c r="F17" s="82"/>
      <c r="G17" s="82"/>
      <c r="H17" s="82"/>
      <c r="I17" s="84"/>
      <c r="J17" s="93"/>
      <c r="K17" s="68"/>
      <c r="L17" s="104"/>
      <c r="M17" s="105"/>
      <c r="N17" s="107"/>
      <c r="O17" s="101"/>
      <c r="P17" s="102"/>
      <c r="Q17" s="105"/>
      <c r="R17" s="103" t="e">
        <f>P17/Q16*N16</f>
        <v>#DIV/0!</v>
      </c>
      <c r="S17" s="103" t="e">
        <f t="shared" si="0"/>
        <v>#DIV/0!</v>
      </c>
      <c r="T17" s="103" t="e">
        <f t="shared" si="1"/>
        <v>#DIV/0!</v>
      </c>
    </row>
    <row r="18" spans="1:20" ht="12.75">
      <c r="A18" s="91"/>
      <c r="B18" s="82"/>
      <c r="C18" s="82"/>
      <c r="D18" s="82"/>
      <c r="E18" s="82"/>
      <c r="F18" s="82"/>
      <c r="G18" s="82"/>
      <c r="H18" s="82"/>
      <c r="I18" s="84"/>
      <c r="J18" s="93"/>
      <c r="K18" s="68"/>
      <c r="L18" s="104"/>
      <c r="M18" s="105"/>
      <c r="N18" s="107"/>
      <c r="O18" s="101"/>
      <c r="P18" s="102"/>
      <c r="Q18" s="105"/>
      <c r="R18" s="103" t="e">
        <f>P18/Q16*N16</f>
        <v>#DIV/0!</v>
      </c>
      <c r="S18" s="103" t="e">
        <f t="shared" si="0"/>
        <v>#DIV/0!</v>
      </c>
      <c r="T18" s="103" t="e">
        <f t="shared" si="1"/>
        <v>#DIV/0!</v>
      </c>
    </row>
    <row r="19" spans="1:20" ht="12.75">
      <c r="A19" s="91"/>
      <c r="B19" s="82"/>
      <c r="C19" s="82"/>
      <c r="D19" s="82"/>
      <c r="E19" s="82"/>
      <c r="F19" s="82"/>
      <c r="G19" s="82"/>
      <c r="H19" s="82"/>
      <c r="I19" s="84"/>
      <c r="J19" s="93"/>
      <c r="K19" s="68"/>
      <c r="L19" s="104"/>
      <c r="M19" s="105"/>
      <c r="N19" s="108"/>
      <c r="O19" s="101"/>
      <c r="P19" s="102"/>
      <c r="Q19" s="105"/>
      <c r="R19" s="103" t="e">
        <f>P19/Q16*N16</f>
        <v>#DIV/0!</v>
      </c>
      <c r="S19" s="103" t="e">
        <f t="shared" si="0"/>
        <v>#DIV/0!</v>
      </c>
      <c r="T19" s="103" t="e">
        <f t="shared" si="1"/>
        <v>#DIV/0!</v>
      </c>
    </row>
    <row r="20" spans="1:22" ht="12.75">
      <c r="A20" s="91"/>
      <c r="B20" s="82"/>
      <c r="C20" s="82"/>
      <c r="D20" s="82"/>
      <c r="E20" s="82"/>
      <c r="F20" s="82"/>
      <c r="G20" s="82"/>
      <c r="H20" s="82"/>
      <c r="I20" s="84"/>
      <c r="J20" s="93"/>
      <c r="K20" s="68"/>
      <c r="L20" s="98" t="s">
        <v>19</v>
      </c>
      <c r="M20" s="99">
        <v>6</v>
      </c>
      <c r="N20" s="100">
        <f>$H$12*M20/100</f>
        <v>0</v>
      </c>
      <c r="O20" s="101"/>
      <c r="P20" s="102"/>
      <c r="Q20" s="99"/>
      <c r="R20" s="103">
        <f>N20</f>
        <v>0</v>
      </c>
      <c r="S20" s="103">
        <f t="shared" si="0"/>
        <v>0</v>
      </c>
      <c r="T20" s="103">
        <f t="shared" si="1"/>
        <v>0</v>
      </c>
      <c r="V20" s="109"/>
    </row>
    <row r="21" spans="1:20" ht="24" customHeight="1">
      <c r="A21" s="91"/>
      <c r="B21" s="82"/>
      <c r="C21" s="82"/>
      <c r="D21" s="82"/>
      <c r="E21" s="82"/>
      <c r="F21" s="82"/>
      <c r="G21" s="82"/>
      <c r="H21" s="82"/>
      <c r="I21" s="84"/>
      <c r="J21" s="93"/>
      <c r="K21" s="94" t="s">
        <v>8</v>
      </c>
      <c r="L21" s="94"/>
      <c r="M21" s="110">
        <v>42</v>
      </c>
      <c r="N21" s="96">
        <f>$H$12*M21/100</f>
        <v>0</v>
      </c>
      <c r="O21" s="88"/>
      <c r="P21" s="89"/>
      <c r="Q21" s="97"/>
      <c r="R21" s="111"/>
      <c r="S21" s="111"/>
      <c r="T21" s="111"/>
    </row>
    <row r="22" spans="1:20" ht="12.75">
      <c r="A22" s="91"/>
      <c r="B22" s="82"/>
      <c r="C22" s="82"/>
      <c r="D22" s="82"/>
      <c r="E22" s="82"/>
      <c r="F22" s="82"/>
      <c r="G22" s="82"/>
      <c r="H22" s="82"/>
      <c r="I22" s="84"/>
      <c r="J22" s="93"/>
      <c r="K22" s="68" t="s">
        <v>10</v>
      </c>
      <c r="L22" s="98" t="s">
        <v>20</v>
      </c>
      <c r="M22" s="99">
        <v>4</v>
      </c>
      <c r="N22" s="100">
        <f>$H$12*M22/100</f>
        <v>0</v>
      </c>
      <c r="O22" s="101"/>
      <c r="P22" s="102"/>
      <c r="Q22" s="99"/>
      <c r="R22" s="103">
        <f>N22</f>
        <v>0</v>
      </c>
      <c r="S22" s="103">
        <f>R22/1.302</f>
        <v>0</v>
      </c>
      <c r="T22" s="103">
        <f aca="true" t="shared" si="2" ref="T22:T32">R22-S22</f>
        <v>0</v>
      </c>
    </row>
    <row r="23" spans="1:20" ht="12.75">
      <c r="A23" s="91"/>
      <c r="B23" s="82"/>
      <c r="C23" s="82"/>
      <c r="D23" s="82"/>
      <c r="E23" s="82"/>
      <c r="F23" s="82"/>
      <c r="G23" s="82"/>
      <c r="H23" s="82"/>
      <c r="I23" s="84"/>
      <c r="J23" s="93"/>
      <c r="K23" s="68"/>
      <c r="L23" s="104" t="s">
        <v>173</v>
      </c>
      <c r="M23" s="105">
        <v>19</v>
      </c>
      <c r="N23" s="112">
        <f>$H$12*M23/100</f>
        <v>0</v>
      </c>
      <c r="O23" s="101"/>
      <c r="P23" s="102"/>
      <c r="Q23" s="105">
        <f>P23+P25+P26+P24</f>
        <v>0</v>
      </c>
      <c r="R23" s="103" t="e">
        <f>P23/Q23*N23</f>
        <v>#DIV/0!</v>
      </c>
      <c r="S23" s="103" t="e">
        <f aca="true" t="shared" si="3" ref="S23:S34">R23/1.302</f>
        <v>#DIV/0!</v>
      </c>
      <c r="T23" s="103" t="e">
        <f t="shared" si="2"/>
        <v>#DIV/0!</v>
      </c>
    </row>
    <row r="24" spans="1:20" ht="12.75">
      <c r="A24" s="91"/>
      <c r="B24" s="82"/>
      <c r="C24" s="82"/>
      <c r="D24" s="82"/>
      <c r="E24" s="82"/>
      <c r="F24" s="82"/>
      <c r="G24" s="82"/>
      <c r="H24" s="82"/>
      <c r="I24" s="84"/>
      <c r="J24" s="93"/>
      <c r="K24" s="68"/>
      <c r="L24" s="104"/>
      <c r="M24" s="105"/>
      <c r="N24" s="112"/>
      <c r="O24" s="101"/>
      <c r="P24" s="102"/>
      <c r="Q24" s="105"/>
      <c r="R24" s="103" t="e">
        <f>P24/Q23*N23</f>
        <v>#DIV/0!</v>
      </c>
      <c r="S24" s="103" t="e">
        <f t="shared" si="3"/>
        <v>#DIV/0!</v>
      </c>
      <c r="T24" s="103" t="e">
        <f t="shared" si="2"/>
        <v>#DIV/0!</v>
      </c>
    </row>
    <row r="25" spans="1:20" ht="12.75">
      <c r="A25" s="91"/>
      <c r="B25" s="82"/>
      <c r="C25" s="82"/>
      <c r="D25" s="82"/>
      <c r="E25" s="82"/>
      <c r="F25" s="82"/>
      <c r="G25" s="82"/>
      <c r="H25" s="82"/>
      <c r="I25" s="84"/>
      <c r="J25" s="93"/>
      <c r="K25" s="68"/>
      <c r="L25" s="104"/>
      <c r="M25" s="105"/>
      <c r="N25" s="112"/>
      <c r="O25" s="101"/>
      <c r="P25" s="102"/>
      <c r="Q25" s="105"/>
      <c r="R25" s="103" t="e">
        <f>P25/Q23*N23</f>
        <v>#DIV/0!</v>
      </c>
      <c r="S25" s="103" t="e">
        <f t="shared" si="3"/>
        <v>#DIV/0!</v>
      </c>
      <c r="T25" s="103" t="e">
        <f t="shared" si="2"/>
        <v>#DIV/0!</v>
      </c>
    </row>
    <row r="26" spans="1:20" ht="12.75">
      <c r="A26" s="91"/>
      <c r="B26" s="82"/>
      <c r="C26" s="82"/>
      <c r="D26" s="82"/>
      <c r="E26" s="82"/>
      <c r="F26" s="82"/>
      <c r="G26" s="82"/>
      <c r="H26" s="82"/>
      <c r="I26" s="84"/>
      <c r="J26" s="93"/>
      <c r="K26" s="68"/>
      <c r="L26" s="104"/>
      <c r="M26" s="105"/>
      <c r="N26" s="112"/>
      <c r="O26" s="101"/>
      <c r="P26" s="102"/>
      <c r="Q26" s="105"/>
      <c r="R26" s="103" t="e">
        <f>P26/Q23*N23</f>
        <v>#DIV/0!</v>
      </c>
      <c r="S26" s="103" t="e">
        <f t="shared" si="3"/>
        <v>#DIV/0!</v>
      </c>
      <c r="T26" s="103" t="e">
        <f t="shared" si="2"/>
        <v>#DIV/0!</v>
      </c>
    </row>
    <row r="27" spans="1:20" ht="25.5">
      <c r="A27" s="91"/>
      <c r="B27" s="82"/>
      <c r="C27" s="82"/>
      <c r="D27" s="82"/>
      <c r="E27" s="82"/>
      <c r="F27" s="82"/>
      <c r="G27" s="82"/>
      <c r="H27" s="82"/>
      <c r="I27" s="84"/>
      <c r="J27" s="93"/>
      <c r="K27" s="68"/>
      <c r="L27" s="153" t="s">
        <v>200</v>
      </c>
      <c r="M27" s="99">
        <v>4</v>
      </c>
      <c r="N27" s="100">
        <f>$H$12*M27/100</f>
        <v>0</v>
      </c>
      <c r="O27" s="101"/>
      <c r="P27" s="102"/>
      <c r="Q27" s="99"/>
      <c r="R27" s="103">
        <f>N27</f>
        <v>0</v>
      </c>
      <c r="S27" s="103">
        <f t="shared" si="3"/>
        <v>0</v>
      </c>
      <c r="T27" s="103">
        <f t="shared" si="2"/>
        <v>0</v>
      </c>
    </row>
    <row r="28" spans="1:20" ht="12.75">
      <c r="A28" s="91"/>
      <c r="B28" s="82"/>
      <c r="C28" s="82"/>
      <c r="D28" s="82"/>
      <c r="E28" s="82"/>
      <c r="F28" s="82"/>
      <c r="G28" s="82"/>
      <c r="H28" s="82"/>
      <c r="I28" s="84"/>
      <c r="J28" s="93"/>
      <c r="K28" s="68"/>
      <c r="L28" s="104" t="s">
        <v>23</v>
      </c>
      <c r="M28" s="105">
        <v>15</v>
      </c>
      <c r="N28" s="112">
        <f>$H$12*M28/100</f>
        <v>0</v>
      </c>
      <c r="O28" s="101"/>
      <c r="P28" s="102"/>
      <c r="Q28" s="105">
        <f>P28+P29+P30+P31+P32</f>
        <v>0</v>
      </c>
      <c r="R28" s="103" t="e">
        <f>P28/Q28*N28</f>
        <v>#DIV/0!</v>
      </c>
      <c r="S28" s="103" t="e">
        <f t="shared" si="3"/>
        <v>#DIV/0!</v>
      </c>
      <c r="T28" s="103" t="e">
        <f t="shared" si="2"/>
        <v>#DIV/0!</v>
      </c>
    </row>
    <row r="29" spans="1:20" ht="12.75">
      <c r="A29" s="91"/>
      <c r="B29" s="82"/>
      <c r="C29" s="82"/>
      <c r="D29" s="82"/>
      <c r="E29" s="82"/>
      <c r="F29" s="82"/>
      <c r="G29" s="82"/>
      <c r="H29" s="82"/>
      <c r="I29" s="84"/>
      <c r="J29" s="93"/>
      <c r="K29" s="68"/>
      <c r="L29" s="104"/>
      <c r="M29" s="105"/>
      <c r="N29" s="112"/>
      <c r="O29" s="101"/>
      <c r="P29" s="102"/>
      <c r="Q29" s="105"/>
      <c r="R29" s="103" t="e">
        <f>P29/Q28*N28</f>
        <v>#DIV/0!</v>
      </c>
      <c r="S29" s="103" t="e">
        <f t="shared" si="3"/>
        <v>#DIV/0!</v>
      </c>
      <c r="T29" s="103" t="e">
        <f t="shared" si="2"/>
        <v>#DIV/0!</v>
      </c>
    </row>
    <row r="30" spans="1:20" ht="12.75">
      <c r="A30" s="91"/>
      <c r="B30" s="82"/>
      <c r="C30" s="82"/>
      <c r="D30" s="82"/>
      <c r="E30" s="82"/>
      <c r="F30" s="82"/>
      <c r="G30" s="82"/>
      <c r="H30" s="82"/>
      <c r="I30" s="84"/>
      <c r="J30" s="93"/>
      <c r="K30" s="68"/>
      <c r="L30" s="104"/>
      <c r="M30" s="105"/>
      <c r="N30" s="112"/>
      <c r="O30" s="101"/>
      <c r="P30" s="102"/>
      <c r="Q30" s="105"/>
      <c r="R30" s="103" t="e">
        <f>P30/Q28*N28</f>
        <v>#DIV/0!</v>
      </c>
      <c r="S30" s="103" t="e">
        <f t="shared" si="3"/>
        <v>#DIV/0!</v>
      </c>
      <c r="T30" s="103" t="e">
        <f t="shared" si="2"/>
        <v>#DIV/0!</v>
      </c>
    </row>
    <row r="31" spans="1:20" ht="12.75">
      <c r="A31" s="91"/>
      <c r="B31" s="82"/>
      <c r="C31" s="82"/>
      <c r="D31" s="82"/>
      <c r="E31" s="82"/>
      <c r="F31" s="82"/>
      <c r="G31" s="82"/>
      <c r="H31" s="82"/>
      <c r="I31" s="84"/>
      <c r="J31" s="93"/>
      <c r="K31" s="68"/>
      <c r="L31" s="104"/>
      <c r="M31" s="105"/>
      <c r="N31" s="112"/>
      <c r="O31" s="101"/>
      <c r="P31" s="102"/>
      <c r="Q31" s="105"/>
      <c r="R31" s="103" t="e">
        <f>P31/Q28*N28</f>
        <v>#DIV/0!</v>
      </c>
      <c r="S31" s="103" t="e">
        <f t="shared" si="3"/>
        <v>#DIV/0!</v>
      </c>
      <c r="T31" s="103" t="e">
        <f t="shared" si="2"/>
        <v>#DIV/0!</v>
      </c>
    </row>
    <row r="32" spans="1:20" ht="13.5" customHeight="1">
      <c r="A32" s="91"/>
      <c r="B32" s="82"/>
      <c r="C32" s="82"/>
      <c r="D32" s="82"/>
      <c r="E32" s="82"/>
      <c r="F32" s="82"/>
      <c r="G32" s="82"/>
      <c r="H32" s="82"/>
      <c r="I32" s="84"/>
      <c r="J32" s="93"/>
      <c r="K32" s="68"/>
      <c r="L32" s="104"/>
      <c r="M32" s="105"/>
      <c r="N32" s="112"/>
      <c r="O32" s="101"/>
      <c r="P32" s="102"/>
      <c r="Q32" s="105"/>
      <c r="R32" s="103" t="e">
        <f>P32/Q28*N28</f>
        <v>#DIV/0!</v>
      </c>
      <c r="S32" s="103" t="e">
        <f t="shared" si="3"/>
        <v>#DIV/0!</v>
      </c>
      <c r="T32" s="103" t="e">
        <f t="shared" si="2"/>
        <v>#DIV/0!</v>
      </c>
    </row>
    <row r="33" spans="1:20" ht="27.75" customHeight="1">
      <c r="A33" s="91"/>
      <c r="B33" s="82"/>
      <c r="C33" s="82"/>
      <c r="D33" s="82"/>
      <c r="E33" s="82"/>
      <c r="F33" s="82"/>
      <c r="G33" s="82"/>
      <c r="H33" s="82"/>
      <c r="I33" s="84"/>
      <c r="J33" s="93"/>
      <c r="K33" s="94" t="s">
        <v>9</v>
      </c>
      <c r="L33" s="94"/>
      <c r="M33" s="110">
        <f>100-M13-M21</f>
        <v>13</v>
      </c>
      <c r="N33" s="96">
        <f>$H$12*M33/100</f>
        <v>0</v>
      </c>
      <c r="O33" s="88"/>
      <c r="P33" s="89"/>
      <c r="Q33" s="97"/>
      <c r="R33" s="111"/>
      <c r="S33" s="111"/>
      <c r="T33" s="111"/>
    </row>
    <row r="34" spans="1:20" ht="17.25" customHeight="1">
      <c r="A34" s="91"/>
      <c r="B34" s="82"/>
      <c r="C34" s="82"/>
      <c r="D34" s="82"/>
      <c r="E34" s="82"/>
      <c r="F34" s="82"/>
      <c r="G34" s="82"/>
      <c r="H34" s="82"/>
      <c r="I34" s="84"/>
      <c r="J34" s="93"/>
      <c r="K34" s="113" t="s">
        <v>10</v>
      </c>
      <c r="L34" s="98" t="s">
        <v>24</v>
      </c>
      <c r="M34" s="99">
        <v>1</v>
      </c>
      <c r="N34" s="100">
        <f>$H$12*M34/100</f>
        <v>0</v>
      </c>
      <c r="O34" s="101"/>
      <c r="P34" s="102"/>
      <c r="Q34" s="99"/>
      <c r="R34" s="103">
        <f>N34</f>
        <v>0</v>
      </c>
      <c r="S34" s="103">
        <f t="shared" si="3"/>
        <v>0</v>
      </c>
      <c r="T34" s="103">
        <f>R34-S34</f>
        <v>0</v>
      </c>
    </row>
    <row r="35" spans="1:20" ht="11.25" customHeight="1">
      <c r="A35" s="91"/>
      <c r="B35" s="82"/>
      <c r="C35" s="82"/>
      <c r="D35" s="82"/>
      <c r="E35" s="82"/>
      <c r="F35" s="82"/>
      <c r="G35" s="82"/>
      <c r="H35" s="82"/>
      <c r="I35" s="84"/>
      <c r="J35" s="93"/>
      <c r="K35" s="114"/>
      <c r="L35" s="104" t="s">
        <v>164</v>
      </c>
      <c r="M35" s="105">
        <v>6</v>
      </c>
      <c r="N35" s="112">
        <f>$H$12*M35/100</f>
        <v>0</v>
      </c>
      <c r="O35" s="101"/>
      <c r="P35" s="102"/>
      <c r="Q35" s="105">
        <f>P35+P36+P37+P38+P39</f>
        <v>0</v>
      </c>
      <c r="R35" s="103" t="e">
        <f>P35/Q35*N35</f>
        <v>#DIV/0!</v>
      </c>
      <c r="S35" s="103" t="e">
        <f aca="true" t="shared" si="4" ref="S35:S45">R35/1.302</f>
        <v>#DIV/0!</v>
      </c>
      <c r="T35" s="103" t="e">
        <f aca="true" t="shared" si="5" ref="T35:T45">R35-S35</f>
        <v>#DIV/0!</v>
      </c>
    </row>
    <row r="36" spans="1:20" ht="12.75">
      <c r="A36" s="91"/>
      <c r="B36" s="82"/>
      <c r="C36" s="82"/>
      <c r="D36" s="82"/>
      <c r="E36" s="82"/>
      <c r="F36" s="82"/>
      <c r="G36" s="82"/>
      <c r="H36" s="82"/>
      <c r="I36" s="84"/>
      <c r="J36" s="93"/>
      <c r="K36" s="114"/>
      <c r="L36" s="104"/>
      <c r="M36" s="105"/>
      <c r="N36" s="112"/>
      <c r="O36" s="101"/>
      <c r="P36" s="102"/>
      <c r="Q36" s="105"/>
      <c r="R36" s="103" t="e">
        <f>P36/Q35*N35</f>
        <v>#DIV/0!</v>
      </c>
      <c r="S36" s="103" t="e">
        <f t="shared" si="4"/>
        <v>#DIV/0!</v>
      </c>
      <c r="T36" s="103" t="e">
        <f t="shared" si="5"/>
        <v>#DIV/0!</v>
      </c>
    </row>
    <row r="37" spans="1:20" ht="12.75">
      <c r="A37" s="91"/>
      <c r="B37" s="82"/>
      <c r="C37" s="82"/>
      <c r="D37" s="82"/>
      <c r="E37" s="82"/>
      <c r="F37" s="82"/>
      <c r="G37" s="82"/>
      <c r="H37" s="82"/>
      <c r="I37" s="84"/>
      <c r="J37" s="93"/>
      <c r="K37" s="114"/>
      <c r="L37" s="104"/>
      <c r="M37" s="105"/>
      <c r="N37" s="112"/>
      <c r="O37" s="101"/>
      <c r="P37" s="102"/>
      <c r="Q37" s="105"/>
      <c r="R37" s="103" t="e">
        <f>P37/Q35*N35</f>
        <v>#DIV/0!</v>
      </c>
      <c r="S37" s="103" t="e">
        <f t="shared" si="4"/>
        <v>#DIV/0!</v>
      </c>
      <c r="T37" s="103" t="e">
        <f t="shared" si="5"/>
        <v>#DIV/0!</v>
      </c>
    </row>
    <row r="38" spans="1:20" ht="12.75">
      <c r="A38" s="91"/>
      <c r="B38" s="82"/>
      <c r="C38" s="82"/>
      <c r="D38" s="82"/>
      <c r="E38" s="82"/>
      <c r="F38" s="82"/>
      <c r="G38" s="82"/>
      <c r="H38" s="82"/>
      <c r="I38" s="84"/>
      <c r="J38" s="93"/>
      <c r="K38" s="114"/>
      <c r="L38" s="104"/>
      <c r="M38" s="105"/>
      <c r="N38" s="112"/>
      <c r="O38" s="101"/>
      <c r="P38" s="102"/>
      <c r="Q38" s="105"/>
      <c r="R38" s="103" t="e">
        <f>P38/Q35*N35</f>
        <v>#DIV/0!</v>
      </c>
      <c r="S38" s="103" t="e">
        <f t="shared" si="4"/>
        <v>#DIV/0!</v>
      </c>
      <c r="T38" s="103" t="e">
        <f t="shared" si="5"/>
        <v>#DIV/0!</v>
      </c>
    </row>
    <row r="39" spans="1:20" ht="12.75">
      <c r="A39" s="91"/>
      <c r="B39" s="82"/>
      <c r="C39" s="82"/>
      <c r="D39" s="82"/>
      <c r="E39" s="82"/>
      <c r="F39" s="82"/>
      <c r="G39" s="82"/>
      <c r="H39" s="82"/>
      <c r="I39" s="84"/>
      <c r="J39" s="93"/>
      <c r="K39" s="114"/>
      <c r="L39" s="104"/>
      <c r="M39" s="105"/>
      <c r="N39" s="112"/>
      <c r="O39" s="101"/>
      <c r="P39" s="102"/>
      <c r="Q39" s="105"/>
      <c r="R39" s="103" t="e">
        <f>P39/Q35*N35</f>
        <v>#DIV/0!</v>
      </c>
      <c r="S39" s="103" t="e">
        <f t="shared" si="4"/>
        <v>#DIV/0!</v>
      </c>
      <c r="T39" s="103" t="e">
        <f t="shared" si="5"/>
        <v>#DIV/0!</v>
      </c>
    </row>
    <row r="40" spans="1:20" ht="12.75">
      <c r="A40" s="91"/>
      <c r="B40" s="82"/>
      <c r="C40" s="82"/>
      <c r="D40" s="82"/>
      <c r="E40" s="82"/>
      <c r="F40" s="82"/>
      <c r="G40" s="82"/>
      <c r="H40" s="82"/>
      <c r="I40" s="84"/>
      <c r="J40" s="93"/>
      <c r="K40" s="114"/>
      <c r="L40" s="104" t="s">
        <v>163</v>
      </c>
      <c r="M40" s="105">
        <v>5</v>
      </c>
      <c r="N40" s="112">
        <f>$H$12*M40/100</f>
        <v>0</v>
      </c>
      <c r="O40" s="101"/>
      <c r="P40" s="102"/>
      <c r="Q40" s="105">
        <f>P40+P41+P42+P43</f>
        <v>0</v>
      </c>
      <c r="R40" s="103" t="e">
        <f>P40/Q40*N40</f>
        <v>#DIV/0!</v>
      </c>
      <c r="S40" s="103" t="e">
        <f t="shared" si="4"/>
        <v>#DIV/0!</v>
      </c>
      <c r="T40" s="103" t="e">
        <f t="shared" si="5"/>
        <v>#DIV/0!</v>
      </c>
    </row>
    <row r="41" spans="1:20" ht="12.75">
      <c r="A41" s="91"/>
      <c r="B41" s="82"/>
      <c r="C41" s="82"/>
      <c r="D41" s="82"/>
      <c r="E41" s="82"/>
      <c r="F41" s="82"/>
      <c r="G41" s="82"/>
      <c r="H41" s="82"/>
      <c r="I41" s="84"/>
      <c r="J41" s="93"/>
      <c r="K41" s="114"/>
      <c r="L41" s="104"/>
      <c r="M41" s="105"/>
      <c r="N41" s="112"/>
      <c r="O41" s="101"/>
      <c r="P41" s="102"/>
      <c r="Q41" s="105"/>
      <c r="R41" s="103" t="e">
        <f>P41/Q40*N40</f>
        <v>#DIV/0!</v>
      </c>
      <c r="S41" s="103" t="e">
        <f t="shared" si="4"/>
        <v>#DIV/0!</v>
      </c>
      <c r="T41" s="103" t="e">
        <f t="shared" si="5"/>
        <v>#DIV/0!</v>
      </c>
    </row>
    <row r="42" spans="1:20" ht="12.75">
      <c r="A42" s="91"/>
      <c r="B42" s="82"/>
      <c r="C42" s="82"/>
      <c r="D42" s="82"/>
      <c r="E42" s="82"/>
      <c r="F42" s="82"/>
      <c r="G42" s="82"/>
      <c r="H42" s="82"/>
      <c r="I42" s="84"/>
      <c r="J42" s="93"/>
      <c r="K42" s="114"/>
      <c r="L42" s="104"/>
      <c r="M42" s="105"/>
      <c r="N42" s="112"/>
      <c r="O42" s="101"/>
      <c r="P42" s="102"/>
      <c r="Q42" s="105"/>
      <c r="R42" s="103" t="e">
        <f>P42/Q40*N40</f>
        <v>#DIV/0!</v>
      </c>
      <c r="S42" s="103" t="e">
        <f t="shared" si="4"/>
        <v>#DIV/0!</v>
      </c>
      <c r="T42" s="103" t="e">
        <f t="shared" si="5"/>
        <v>#DIV/0!</v>
      </c>
    </row>
    <row r="43" spans="1:20" ht="12.75">
      <c r="A43" s="91"/>
      <c r="B43" s="82"/>
      <c r="C43" s="82"/>
      <c r="D43" s="82"/>
      <c r="E43" s="82"/>
      <c r="F43" s="82"/>
      <c r="G43" s="82"/>
      <c r="H43" s="82"/>
      <c r="I43" s="84"/>
      <c r="J43" s="93"/>
      <c r="K43" s="114"/>
      <c r="L43" s="104"/>
      <c r="M43" s="105"/>
      <c r="N43" s="112"/>
      <c r="O43" s="101"/>
      <c r="P43" s="102"/>
      <c r="Q43" s="105"/>
      <c r="R43" s="103" t="e">
        <f>P43/Q40*N40</f>
        <v>#DIV/0!</v>
      </c>
      <c r="S43" s="103" t="e">
        <f t="shared" si="4"/>
        <v>#DIV/0!</v>
      </c>
      <c r="T43" s="103" t="e">
        <f t="shared" si="5"/>
        <v>#DIV/0!</v>
      </c>
    </row>
    <row r="44" spans="1:20" ht="12.75">
      <c r="A44" s="91"/>
      <c r="B44" s="82"/>
      <c r="C44" s="82"/>
      <c r="D44" s="82"/>
      <c r="E44" s="82"/>
      <c r="F44" s="82"/>
      <c r="G44" s="82"/>
      <c r="H44" s="82"/>
      <c r="I44" s="84"/>
      <c r="J44" s="93"/>
      <c r="K44" s="114"/>
      <c r="L44" s="104" t="s">
        <v>162</v>
      </c>
      <c r="M44" s="105">
        <v>1</v>
      </c>
      <c r="N44" s="112">
        <f>$H$12*M44/100</f>
        <v>0</v>
      </c>
      <c r="O44" s="101"/>
      <c r="P44" s="102"/>
      <c r="Q44" s="105">
        <f>P44+P45</f>
        <v>0</v>
      </c>
      <c r="R44" s="103" t="e">
        <f>P44/Q44*N44</f>
        <v>#DIV/0!</v>
      </c>
      <c r="S44" s="103" t="e">
        <f t="shared" si="4"/>
        <v>#DIV/0!</v>
      </c>
      <c r="T44" s="103" t="e">
        <f t="shared" si="5"/>
        <v>#DIV/0!</v>
      </c>
    </row>
    <row r="45" spans="1:20" ht="12.75">
      <c r="A45" s="115"/>
      <c r="B45" s="82"/>
      <c r="C45" s="82"/>
      <c r="D45" s="82"/>
      <c r="E45" s="82"/>
      <c r="F45" s="82"/>
      <c r="G45" s="82"/>
      <c r="H45" s="82"/>
      <c r="I45" s="84"/>
      <c r="J45" s="93"/>
      <c r="K45" s="117"/>
      <c r="L45" s="104"/>
      <c r="M45" s="105"/>
      <c r="N45" s="112"/>
      <c r="O45" s="101"/>
      <c r="P45" s="102"/>
      <c r="Q45" s="105"/>
      <c r="R45" s="103" t="e">
        <f>P45/Q44*N44</f>
        <v>#DIV/0!</v>
      </c>
      <c r="S45" s="103" t="e">
        <f t="shared" si="4"/>
        <v>#DIV/0!</v>
      </c>
      <c r="T45" s="103" t="e">
        <f t="shared" si="5"/>
        <v>#DIV/0!</v>
      </c>
    </row>
    <row r="46" spans="1:20" ht="23.25" customHeight="1">
      <c r="A46" s="81" t="s">
        <v>183</v>
      </c>
      <c r="B46" s="83"/>
      <c r="C46" s="83">
        <v>6000</v>
      </c>
      <c r="D46" s="83">
        <f>C46*B46</f>
        <v>0</v>
      </c>
      <c r="E46" s="83">
        <f>D46*45%</f>
        <v>0</v>
      </c>
      <c r="F46" s="83">
        <f>D46*55%</f>
        <v>0</v>
      </c>
      <c r="G46" s="83">
        <f>F46*15%</f>
        <v>0</v>
      </c>
      <c r="H46" s="83">
        <f>F46-G46</f>
        <v>0</v>
      </c>
      <c r="I46" s="84" t="s">
        <v>25</v>
      </c>
      <c r="J46" s="85" t="s">
        <v>5</v>
      </c>
      <c r="K46" s="85"/>
      <c r="L46" s="85"/>
      <c r="M46" s="86">
        <v>95</v>
      </c>
      <c r="N46" s="87">
        <f>H46*M46/100</f>
        <v>0</v>
      </c>
      <c r="O46" s="88"/>
      <c r="P46" s="89"/>
      <c r="Q46" s="88"/>
      <c r="R46" s="90" t="e">
        <f>SUM(R48:R79)</f>
        <v>#DIV/0!</v>
      </c>
      <c r="S46" s="90" t="e">
        <f>SUM(S48:S79)</f>
        <v>#DIV/0!</v>
      </c>
      <c r="T46" s="90" t="e">
        <f>SUM(T48:T79)</f>
        <v>#DIV/0!</v>
      </c>
    </row>
    <row r="47" spans="1:20" ht="12.75" customHeight="1">
      <c r="A47" s="91"/>
      <c r="B47" s="92"/>
      <c r="C47" s="92"/>
      <c r="D47" s="92"/>
      <c r="E47" s="92"/>
      <c r="F47" s="92"/>
      <c r="G47" s="92"/>
      <c r="H47" s="92"/>
      <c r="I47" s="84"/>
      <c r="J47" s="93" t="s">
        <v>10</v>
      </c>
      <c r="K47" s="94" t="s">
        <v>7</v>
      </c>
      <c r="L47" s="94"/>
      <c r="M47" s="95">
        <v>40</v>
      </c>
      <c r="N47" s="96">
        <f>$H$12*M47/100</f>
        <v>0</v>
      </c>
      <c r="O47" s="88"/>
      <c r="P47" s="89"/>
      <c r="Q47" s="97"/>
      <c r="R47" s="89"/>
      <c r="S47" s="89"/>
      <c r="T47" s="89"/>
    </row>
    <row r="48" spans="1:20" ht="25.5">
      <c r="A48" s="91"/>
      <c r="B48" s="92"/>
      <c r="C48" s="92"/>
      <c r="D48" s="92"/>
      <c r="E48" s="92"/>
      <c r="F48" s="92"/>
      <c r="G48" s="92"/>
      <c r="H48" s="92"/>
      <c r="I48" s="84"/>
      <c r="J48" s="93"/>
      <c r="K48" s="68" t="s">
        <v>10</v>
      </c>
      <c r="L48" s="98" t="s">
        <v>165</v>
      </c>
      <c r="M48" s="99">
        <v>7</v>
      </c>
      <c r="N48" s="100">
        <f>H46*M48/100</f>
        <v>0</v>
      </c>
      <c r="O48" s="101"/>
      <c r="P48" s="102"/>
      <c r="Q48" s="99"/>
      <c r="R48" s="103">
        <f>N48</f>
        <v>0</v>
      </c>
      <c r="S48" s="103">
        <f aca="true" t="shared" si="6" ref="S48:S54">R48/1.302</f>
        <v>0</v>
      </c>
      <c r="T48" s="103">
        <f aca="true" t="shared" si="7" ref="T48:T54">R48-S48</f>
        <v>0</v>
      </c>
    </row>
    <row r="49" spans="1:20" ht="25.5">
      <c r="A49" s="91"/>
      <c r="B49" s="92"/>
      <c r="C49" s="92"/>
      <c r="D49" s="92"/>
      <c r="E49" s="92"/>
      <c r="F49" s="92"/>
      <c r="G49" s="92"/>
      <c r="H49" s="92"/>
      <c r="I49" s="84"/>
      <c r="J49" s="93"/>
      <c r="K49" s="68"/>
      <c r="L49" s="98" t="s">
        <v>167</v>
      </c>
      <c r="M49" s="99">
        <v>3</v>
      </c>
      <c r="N49" s="100">
        <f>H46*M49/100</f>
        <v>0</v>
      </c>
      <c r="O49" s="101"/>
      <c r="P49" s="102"/>
      <c r="Q49" s="99"/>
      <c r="R49" s="103">
        <f>N49</f>
        <v>0</v>
      </c>
      <c r="S49" s="103">
        <f t="shared" si="6"/>
        <v>0</v>
      </c>
      <c r="T49" s="103">
        <f t="shared" si="7"/>
        <v>0</v>
      </c>
    </row>
    <row r="50" spans="1:20" ht="12.75">
      <c r="A50" s="91"/>
      <c r="B50" s="92"/>
      <c r="C50" s="92"/>
      <c r="D50" s="92"/>
      <c r="E50" s="92"/>
      <c r="F50" s="92"/>
      <c r="G50" s="92"/>
      <c r="H50" s="92"/>
      <c r="I50" s="84"/>
      <c r="J50" s="93"/>
      <c r="K50" s="68"/>
      <c r="L50" s="104" t="s">
        <v>166</v>
      </c>
      <c r="M50" s="105">
        <v>25</v>
      </c>
      <c r="N50" s="106">
        <f>H46*M50/100</f>
        <v>0</v>
      </c>
      <c r="O50" s="101"/>
      <c r="P50" s="102"/>
      <c r="Q50" s="105">
        <f>P50+P53+P52+P51</f>
        <v>0</v>
      </c>
      <c r="R50" s="103" t="e">
        <f>P50/Q50*N50</f>
        <v>#DIV/0!</v>
      </c>
      <c r="S50" s="103" t="e">
        <f t="shared" si="6"/>
        <v>#DIV/0!</v>
      </c>
      <c r="T50" s="103" t="e">
        <f t="shared" si="7"/>
        <v>#DIV/0!</v>
      </c>
    </row>
    <row r="51" spans="1:20" ht="12.75">
      <c r="A51" s="91"/>
      <c r="B51" s="92"/>
      <c r="C51" s="92"/>
      <c r="D51" s="92"/>
      <c r="E51" s="92"/>
      <c r="F51" s="92"/>
      <c r="G51" s="92"/>
      <c r="H51" s="92"/>
      <c r="I51" s="84"/>
      <c r="J51" s="93"/>
      <c r="K51" s="68"/>
      <c r="L51" s="104"/>
      <c r="M51" s="105"/>
      <c r="N51" s="107"/>
      <c r="O51" s="101"/>
      <c r="P51" s="102"/>
      <c r="Q51" s="105"/>
      <c r="R51" s="103" t="e">
        <f>P51/Q50*N50</f>
        <v>#DIV/0!</v>
      </c>
      <c r="S51" s="103" t="e">
        <f t="shared" si="6"/>
        <v>#DIV/0!</v>
      </c>
      <c r="T51" s="103" t="e">
        <f t="shared" si="7"/>
        <v>#DIV/0!</v>
      </c>
    </row>
    <row r="52" spans="1:20" ht="12.75">
      <c r="A52" s="91"/>
      <c r="B52" s="92"/>
      <c r="C52" s="92"/>
      <c r="D52" s="92"/>
      <c r="E52" s="92"/>
      <c r="F52" s="92"/>
      <c r="G52" s="92"/>
      <c r="H52" s="92"/>
      <c r="I52" s="84"/>
      <c r="J52" s="93"/>
      <c r="K52" s="68"/>
      <c r="L52" s="104"/>
      <c r="M52" s="105"/>
      <c r="N52" s="107"/>
      <c r="O52" s="101"/>
      <c r="P52" s="102"/>
      <c r="Q52" s="105"/>
      <c r="R52" s="103" t="e">
        <f>P52/Q50*N50</f>
        <v>#DIV/0!</v>
      </c>
      <c r="S52" s="103" t="e">
        <f t="shared" si="6"/>
        <v>#DIV/0!</v>
      </c>
      <c r="T52" s="103" t="e">
        <f t="shared" si="7"/>
        <v>#DIV/0!</v>
      </c>
    </row>
    <row r="53" spans="1:20" ht="12.75">
      <c r="A53" s="91"/>
      <c r="B53" s="92"/>
      <c r="C53" s="92"/>
      <c r="D53" s="92"/>
      <c r="E53" s="92"/>
      <c r="F53" s="92"/>
      <c r="G53" s="92"/>
      <c r="H53" s="92"/>
      <c r="I53" s="84"/>
      <c r="J53" s="93"/>
      <c r="K53" s="68"/>
      <c r="L53" s="104"/>
      <c r="M53" s="105"/>
      <c r="N53" s="108"/>
      <c r="O53" s="101"/>
      <c r="P53" s="102"/>
      <c r="Q53" s="105"/>
      <c r="R53" s="103" t="e">
        <f>P53/Q50*N50</f>
        <v>#DIV/0!</v>
      </c>
      <c r="S53" s="103" t="e">
        <f t="shared" si="6"/>
        <v>#DIV/0!</v>
      </c>
      <c r="T53" s="103" t="e">
        <f t="shared" si="7"/>
        <v>#DIV/0!</v>
      </c>
    </row>
    <row r="54" spans="1:22" ht="12.75">
      <c r="A54" s="91"/>
      <c r="B54" s="92"/>
      <c r="C54" s="92"/>
      <c r="D54" s="92"/>
      <c r="E54" s="92"/>
      <c r="F54" s="92"/>
      <c r="G54" s="92"/>
      <c r="H54" s="92"/>
      <c r="I54" s="84"/>
      <c r="J54" s="93"/>
      <c r="K54" s="68"/>
      <c r="L54" s="98" t="s">
        <v>19</v>
      </c>
      <c r="M54" s="99">
        <v>5</v>
      </c>
      <c r="N54" s="100">
        <f>H46*M54/100</f>
        <v>0</v>
      </c>
      <c r="O54" s="101"/>
      <c r="P54" s="102"/>
      <c r="Q54" s="99"/>
      <c r="R54" s="103">
        <f>N54</f>
        <v>0</v>
      </c>
      <c r="S54" s="103">
        <f t="shared" si="6"/>
        <v>0</v>
      </c>
      <c r="T54" s="103">
        <f t="shared" si="7"/>
        <v>0</v>
      </c>
      <c r="V54" s="109"/>
    </row>
    <row r="55" spans="1:20" ht="24" customHeight="1">
      <c r="A55" s="91"/>
      <c r="B55" s="92"/>
      <c r="C55" s="92"/>
      <c r="D55" s="92"/>
      <c r="E55" s="92"/>
      <c r="F55" s="92"/>
      <c r="G55" s="92"/>
      <c r="H55" s="92"/>
      <c r="I55" s="84"/>
      <c r="J55" s="93"/>
      <c r="K55" s="94" t="s">
        <v>8</v>
      </c>
      <c r="L55" s="94"/>
      <c r="M55" s="110">
        <v>42</v>
      </c>
      <c r="N55" s="96">
        <f>H46*M55/100</f>
        <v>0</v>
      </c>
      <c r="O55" s="88"/>
      <c r="P55" s="89"/>
      <c r="Q55" s="97"/>
      <c r="R55" s="111"/>
      <c r="S55" s="111"/>
      <c r="T55" s="111"/>
    </row>
    <row r="56" spans="1:20" ht="12.75">
      <c r="A56" s="91"/>
      <c r="B56" s="92"/>
      <c r="C56" s="92"/>
      <c r="D56" s="92"/>
      <c r="E56" s="92"/>
      <c r="F56" s="92"/>
      <c r="G56" s="92"/>
      <c r="H56" s="92"/>
      <c r="I56" s="84"/>
      <c r="J56" s="93"/>
      <c r="K56" s="68" t="s">
        <v>10</v>
      </c>
      <c r="L56" s="98" t="s">
        <v>20</v>
      </c>
      <c r="M56" s="99">
        <v>4</v>
      </c>
      <c r="N56" s="100">
        <f>H46*M56/100</f>
        <v>0</v>
      </c>
      <c r="O56" s="101"/>
      <c r="P56" s="102"/>
      <c r="Q56" s="99"/>
      <c r="R56" s="103">
        <f>N56</f>
        <v>0</v>
      </c>
      <c r="S56" s="103">
        <f>R56/1.302</f>
        <v>0</v>
      </c>
      <c r="T56" s="103">
        <f aca="true" t="shared" si="8" ref="T56:T66">R56-S56</f>
        <v>0</v>
      </c>
    </row>
    <row r="57" spans="1:20" ht="12.75">
      <c r="A57" s="91"/>
      <c r="B57" s="92"/>
      <c r="C57" s="92"/>
      <c r="D57" s="92"/>
      <c r="E57" s="92"/>
      <c r="F57" s="92"/>
      <c r="G57" s="92"/>
      <c r="H57" s="92"/>
      <c r="I57" s="84"/>
      <c r="J57" s="93"/>
      <c r="K57" s="68"/>
      <c r="L57" s="104" t="s">
        <v>173</v>
      </c>
      <c r="M57" s="105">
        <v>19</v>
      </c>
      <c r="N57" s="112">
        <f>H46*M57/100</f>
        <v>0</v>
      </c>
      <c r="O57" s="101"/>
      <c r="P57" s="102"/>
      <c r="Q57" s="105">
        <f>P57+P59+P60+P58</f>
        <v>0</v>
      </c>
      <c r="R57" s="103" t="e">
        <f>P57/Q57*N57</f>
        <v>#DIV/0!</v>
      </c>
      <c r="S57" s="103" t="e">
        <f aca="true" t="shared" si="9" ref="S57:S80">R57/1.302</f>
        <v>#DIV/0!</v>
      </c>
      <c r="T57" s="103" t="e">
        <f t="shared" si="8"/>
        <v>#DIV/0!</v>
      </c>
    </row>
    <row r="58" spans="1:20" ht="12.75">
      <c r="A58" s="91"/>
      <c r="B58" s="92"/>
      <c r="C58" s="92"/>
      <c r="D58" s="92"/>
      <c r="E58" s="92"/>
      <c r="F58" s="92"/>
      <c r="G58" s="92"/>
      <c r="H58" s="92"/>
      <c r="I58" s="84"/>
      <c r="J58" s="93"/>
      <c r="K58" s="68"/>
      <c r="L58" s="104"/>
      <c r="M58" s="105"/>
      <c r="N58" s="112"/>
      <c r="O58" s="101"/>
      <c r="P58" s="102"/>
      <c r="Q58" s="105"/>
      <c r="R58" s="103" t="e">
        <f>P58/Q57*N57</f>
        <v>#DIV/0!</v>
      </c>
      <c r="S58" s="103" t="e">
        <f t="shared" si="9"/>
        <v>#DIV/0!</v>
      </c>
      <c r="T58" s="103" t="e">
        <f t="shared" si="8"/>
        <v>#DIV/0!</v>
      </c>
    </row>
    <row r="59" spans="1:20" ht="12.75">
      <c r="A59" s="91"/>
      <c r="B59" s="92"/>
      <c r="C59" s="92"/>
      <c r="D59" s="92"/>
      <c r="E59" s="92"/>
      <c r="F59" s="92"/>
      <c r="G59" s="92"/>
      <c r="H59" s="92"/>
      <c r="I59" s="84"/>
      <c r="J59" s="93"/>
      <c r="K59" s="68"/>
      <c r="L59" s="104"/>
      <c r="M59" s="105"/>
      <c r="N59" s="112"/>
      <c r="O59" s="101"/>
      <c r="P59" s="102"/>
      <c r="Q59" s="105"/>
      <c r="R59" s="103" t="e">
        <f>P59/Q57*N57</f>
        <v>#DIV/0!</v>
      </c>
      <c r="S59" s="103" t="e">
        <f t="shared" si="9"/>
        <v>#DIV/0!</v>
      </c>
      <c r="T59" s="103" t="e">
        <f t="shared" si="8"/>
        <v>#DIV/0!</v>
      </c>
    </row>
    <row r="60" spans="1:20" ht="12.75">
      <c r="A60" s="91"/>
      <c r="B60" s="92"/>
      <c r="C60" s="92"/>
      <c r="D60" s="92"/>
      <c r="E60" s="92"/>
      <c r="F60" s="92"/>
      <c r="G60" s="92"/>
      <c r="H60" s="92"/>
      <c r="I60" s="84"/>
      <c r="J60" s="93"/>
      <c r="K60" s="68"/>
      <c r="L60" s="104"/>
      <c r="M60" s="105"/>
      <c r="N60" s="112"/>
      <c r="O60" s="101"/>
      <c r="P60" s="102"/>
      <c r="Q60" s="105"/>
      <c r="R60" s="103" t="e">
        <f>P60/Q57*N57</f>
        <v>#DIV/0!</v>
      </c>
      <c r="S60" s="103" t="e">
        <f t="shared" si="9"/>
        <v>#DIV/0!</v>
      </c>
      <c r="T60" s="103" t="e">
        <f t="shared" si="8"/>
        <v>#DIV/0!</v>
      </c>
    </row>
    <row r="61" spans="1:20" ht="25.5">
      <c r="A61" s="91"/>
      <c r="B61" s="92"/>
      <c r="C61" s="92"/>
      <c r="D61" s="92"/>
      <c r="E61" s="92"/>
      <c r="F61" s="92"/>
      <c r="G61" s="92"/>
      <c r="H61" s="92"/>
      <c r="I61" s="84"/>
      <c r="J61" s="93"/>
      <c r="K61" s="68"/>
      <c r="L61" s="153" t="s">
        <v>200</v>
      </c>
      <c r="M61" s="99">
        <v>4</v>
      </c>
      <c r="N61" s="100">
        <f>H46*M61/100</f>
        <v>0</v>
      </c>
      <c r="O61" s="101"/>
      <c r="P61" s="102"/>
      <c r="Q61" s="99"/>
      <c r="R61" s="103">
        <f>N61</f>
        <v>0</v>
      </c>
      <c r="S61" s="103">
        <f t="shared" si="9"/>
        <v>0</v>
      </c>
      <c r="T61" s="103">
        <f t="shared" si="8"/>
        <v>0</v>
      </c>
    </row>
    <row r="62" spans="1:20" ht="12.75">
      <c r="A62" s="91"/>
      <c r="B62" s="92"/>
      <c r="C62" s="92"/>
      <c r="D62" s="92"/>
      <c r="E62" s="92"/>
      <c r="F62" s="92"/>
      <c r="G62" s="92"/>
      <c r="H62" s="92"/>
      <c r="I62" s="84"/>
      <c r="J62" s="93"/>
      <c r="K62" s="68"/>
      <c r="L62" s="104" t="s">
        <v>23</v>
      </c>
      <c r="M62" s="105">
        <v>15</v>
      </c>
      <c r="N62" s="112">
        <f>H46*M62/100</f>
        <v>0</v>
      </c>
      <c r="O62" s="101"/>
      <c r="P62" s="102"/>
      <c r="Q62" s="105">
        <f>P62+P63+P64+P65+P66</f>
        <v>0</v>
      </c>
      <c r="R62" s="103" t="e">
        <f>P62/Q62*N62</f>
        <v>#DIV/0!</v>
      </c>
      <c r="S62" s="103" t="e">
        <f t="shared" si="9"/>
        <v>#DIV/0!</v>
      </c>
      <c r="T62" s="103" t="e">
        <f t="shared" si="8"/>
        <v>#DIV/0!</v>
      </c>
    </row>
    <row r="63" spans="1:20" ht="12.75">
      <c r="A63" s="91"/>
      <c r="B63" s="92"/>
      <c r="C63" s="92"/>
      <c r="D63" s="92"/>
      <c r="E63" s="92"/>
      <c r="F63" s="92"/>
      <c r="G63" s="92"/>
      <c r="H63" s="92"/>
      <c r="I63" s="84"/>
      <c r="J63" s="93"/>
      <c r="K63" s="68"/>
      <c r="L63" s="104"/>
      <c r="M63" s="105"/>
      <c r="N63" s="112"/>
      <c r="O63" s="101"/>
      <c r="P63" s="102"/>
      <c r="Q63" s="105"/>
      <c r="R63" s="103" t="e">
        <f>P63/Q62*N62</f>
        <v>#DIV/0!</v>
      </c>
      <c r="S63" s="103" t="e">
        <f t="shared" si="9"/>
        <v>#DIV/0!</v>
      </c>
      <c r="T63" s="103" t="e">
        <f t="shared" si="8"/>
        <v>#DIV/0!</v>
      </c>
    </row>
    <row r="64" spans="1:20" ht="12.75">
      <c r="A64" s="91"/>
      <c r="B64" s="92"/>
      <c r="C64" s="92"/>
      <c r="D64" s="92"/>
      <c r="E64" s="92"/>
      <c r="F64" s="92"/>
      <c r="G64" s="92"/>
      <c r="H64" s="92"/>
      <c r="I64" s="84"/>
      <c r="J64" s="93"/>
      <c r="K64" s="68"/>
      <c r="L64" s="104"/>
      <c r="M64" s="105"/>
      <c r="N64" s="112"/>
      <c r="O64" s="101"/>
      <c r="P64" s="102"/>
      <c r="Q64" s="105"/>
      <c r="R64" s="103" t="e">
        <f>P64/Q62*N62</f>
        <v>#DIV/0!</v>
      </c>
      <c r="S64" s="103" t="e">
        <f t="shared" si="9"/>
        <v>#DIV/0!</v>
      </c>
      <c r="T64" s="103" t="e">
        <f t="shared" si="8"/>
        <v>#DIV/0!</v>
      </c>
    </row>
    <row r="65" spans="1:20" ht="12.75">
      <c r="A65" s="91"/>
      <c r="B65" s="92"/>
      <c r="C65" s="92"/>
      <c r="D65" s="92"/>
      <c r="E65" s="92"/>
      <c r="F65" s="92"/>
      <c r="G65" s="92"/>
      <c r="H65" s="92"/>
      <c r="I65" s="84"/>
      <c r="J65" s="93"/>
      <c r="K65" s="68"/>
      <c r="L65" s="104"/>
      <c r="M65" s="105"/>
      <c r="N65" s="112"/>
      <c r="O65" s="101"/>
      <c r="P65" s="102"/>
      <c r="Q65" s="105"/>
      <c r="R65" s="103" t="e">
        <f>P65/Q62*N62</f>
        <v>#DIV/0!</v>
      </c>
      <c r="S65" s="103" t="e">
        <f t="shared" si="9"/>
        <v>#DIV/0!</v>
      </c>
      <c r="T65" s="103" t="e">
        <f t="shared" si="8"/>
        <v>#DIV/0!</v>
      </c>
    </row>
    <row r="66" spans="1:20" ht="13.5" customHeight="1">
      <c r="A66" s="91"/>
      <c r="B66" s="92"/>
      <c r="C66" s="92"/>
      <c r="D66" s="92"/>
      <c r="E66" s="92"/>
      <c r="F66" s="92"/>
      <c r="G66" s="92"/>
      <c r="H66" s="92"/>
      <c r="I66" s="84"/>
      <c r="J66" s="93"/>
      <c r="K66" s="68"/>
      <c r="L66" s="104"/>
      <c r="M66" s="105"/>
      <c r="N66" s="112"/>
      <c r="O66" s="101"/>
      <c r="P66" s="102"/>
      <c r="Q66" s="105"/>
      <c r="R66" s="103" t="e">
        <f>P66/Q62*N62</f>
        <v>#DIV/0!</v>
      </c>
      <c r="S66" s="103" t="e">
        <f t="shared" si="9"/>
        <v>#DIV/0!</v>
      </c>
      <c r="T66" s="103" t="e">
        <f t="shared" si="8"/>
        <v>#DIV/0!</v>
      </c>
    </row>
    <row r="67" spans="1:20" ht="27.75" customHeight="1">
      <c r="A67" s="91"/>
      <c r="B67" s="92"/>
      <c r="C67" s="92"/>
      <c r="D67" s="92"/>
      <c r="E67" s="92"/>
      <c r="F67" s="92"/>
      <c r="G67" s="92"/>
      <c r="H67" s="92"/>
      <c r="I67" s="84"/>
      <c r="J67" s="93"/>
      <c r="K67" s="94" t="s">
        <v>9</v>
      </c>
      <c r="L67" s="94"/>
      <c r="M67" s="110">
        <v>13</v>
      </c>
      <c r="N67" s="96">
        <f>H46*M67/100</f>
        <v>0</v>
      </c>
      <c r="O67" s="88"/>
      <c r="P67" s="89"/>
      <c r="Q67" s="97"/>
      <c r="R67" s="111"/>
      <c r="S67" s="111"/>
      <c r="T67" s="111"/>
    </row>
    <row r="68" spans="1:20" ht="17.25" customHeight="1">
      <c r="A68" s="91"/>
      <c r="B68" s="92"/>
      <c r="C68" s="92"/>
      <c r="D68" s="92"/>
      <c r="E68" s="92"/>
      <c r="F68" s="92"/>
      <c r="G68" s="92"/>
      <c r="H68" s="92"/>
      <c r="I68" s="84"/>
      <c r="J68" s="93"/>
      <c r="K68" s="113" t="s">
        <v>10</v>
      </c>
      <c r="L68" s="98" t="s">
        <v>24</v>
      </c>
      <c r="M68" s="99">
        <v>1</v>
      </c>
      <c r="N68" s="100">
        <f>H46*M68/100</f>
        <v>0</v>
      </c>
      <c r="O68" s="101"/>
      <c r="P68" s="102"/>
      <c r="Q68" s="99"/>
      <c r="R68" s="103">
        <f>N68</f>
        <v>0</v>
      </c>
      <c r="S68" s="103">
        <f t="shared" si="9"/>
        <v>0</v>
      </c>
      <c r="T68" s="103">
        <f>R68-S68</f>
        <v>0</v>
      </c>
    </row>
    <row r="69" spans="1:20" ht="11.25" customHeight="1">
      <c r="A69" s="91"/>
      <c r="B69" s="92"/>
      <c r="C69" s="92"/>
      <c r="D69" s="92"/>
      <c r="E69" s="92"/>
      <c r="F69" s="92"/>
      <c r="G69" s="92"/>
      <c r="H69" s="92"/>
      <c r="I69" s="84"/>
      <c r="J69" s="93"/>
      <c r="K69" s="114"/>
      <c r="L69" s="104" t="s">
        <v>164</v>
      </c>
      <c r="M69" s="105">
        <v>6</v>
      </c>
      <c r="N69" s="112">
        <f>H46*M69/100</f>
        <v>0</v>
      </c>
      <c r="O69" s="101"/>
      <c r="P69" s="102"/>
      <c r="Q69" s="105">
        <f>P69+P70+P71+P72+P73</f>
        <v>0</v>
      </c>
      <c r="R69" s="103" t="e">
        <f>P69/Q69*N69</f>
        <v>#DIV/0!</v>
      </c>
      <c r="S69" s="103" t="e">
        <f t="shared" si="9"/>
        <v>#DIV/0!</v>
      </c>
      <c r="T69" s="103" t="e">
        <f aca="true" t="shared" si="10" ref="T69:T80">R69-S69</f>
        <v>#DIV/0!</v>
      </c>
    </row>
    <row r="70" spans="1:20" ht="12.75">
      <c r="A70" s="91"/>
      <c r="B70" s="92"/>
      <c r="C70" s="92"/>
      <c r="D70" s="92"/>
      <c r="E70" s="92"/>
      <c r="F70" s="92"/>
      <c r="G70" s="92"/>
      <c r="H70" s="92"/>
      <c r="I70" s="84"/>
      <c r="J70" s="93"/>
      <c r="K70" s="114"/>
      <c r="L70" s="104"/>
      <c r="M70" s="105"/>
      <c r="N70" s="112"/>
      <c r="O70" s="101"/>
      <c r="P70" s="102"/>
      <c r="Q70" s="105"/>
      <c r="R70" s="103" t="e">
        <f>P70/Q69*N69</f>
        <v>#DIV/0!</v>
      </c>
      <c r="S70" s="103" t="e">
        <f t="shared" si="9"/>
        <v>#DIV/0!</v>
      </c>
      <c r="T70" s="103" t="e">
        <f t="shared" si="10"/>
        <v>#DIV/0!</v>
      </c>
    </row>
    <row r="71" spans="1:20" ht="12.75">
      <c r="A71" s="91"/>
      <c r="B71" s="92"/>
      <c r="C71" s="92"/>
      <c r="D71" s="92"/>
      <c r="E71" s="92"/>
      <c r="F71" s="92"/>
      <c r="G71" s="92"/>
      <c r="H71" s="92"/>
      <c r="I71" s="84"/>
      <c r="J71" s="93"/>
      <c r="K71" s="114"/>
      <c r="L71" s="104"/>
      <c r="M71" s="105"/>
      <c r="N71" s="112"/>
      <c r="O71" s="101"/>
      <c r="P71" s="102"/>
      <c r="Q71" s="105"/>
      <c r="R71" s="103" t="e">
        <f>P71/Q69*N69</f>
        <v>#DIV/0!</v>
      </c>
      <c r="S71" s="103" t="e">
        <f t="shared" si="9"/>
        <v>#DIV/0!</v>
      </c>
      <c r="T71" s="103" t="e">
        <f t="shared" si="10"/>
        <v>#DIV/0!</v>
      </c>
    </row>
    <row r="72" spans="1:20" ht="12.75">
      <c r="A72" s="91"/>
      <c r="B72" s="92"/>
      <c r="C72" s="92"/>
      <c r="D72" s="92"/>
      <c r="E72" s="92"/>
      <c r="F72" s="92"/>
      <c r="G72" s="92"/>
      <c r="H72" s="92"/>
      <c r="I72" s="84"/>
      <c r="J72" s="93"/>
      <c r="K72" s="114"/>
      <c r="L72" s="104"/>
      <c r="M72" s="105"/>
      <c r="N72" s="112"/>
      <c r="O72" s="101"/>
      <c r="P72" s="102"/>
      <c r="Q72" s="105"/>
      <c r="R72" s="103" t="e">
        <f>P72/Q69*N69</f>
        <v>#DIV/0!</v>
      </c>
      <c r="S72" s="103" t="e">
        <f t="shared" si="9"/>
        <v>#DIV/0!</v>
      </c>
      <c r="T72" s="103" t="e">
        <f t="shared" si="10"/>
        <v>#DIV/0!</v>
      </c>
    </row>
    <row r="73" spans="1:20" ht="12.75">
      <c r="A73" s="91"/>
      <c r="B73" s="92"/>
      <c r="C73" s="92"/>
      <c r="D73" s="92"/>
      <c r="E73" s="92"/>
      <c r="F73" s="92"/>
      <c r="G73" s="92"/>
      <c r="H73" s="92"/>
      <c r="I73" s="84"/>
      <c r="J73" s="93"/>
      <c r="K73" s="114"/>
      <c r="L73" s="104"/>
      <c r="M73" s="105"/>
      <c r="N73" s="112"/>
      <c r="O73" s="101"/>
      <c r="P73" s="102"/>
      <c r="Q73" s="105"/>
      <c r="R73" s="103" t="e">
        <f>P73/Q69*N69</f>
        <v>#DIV/0!</v>
      </c>
      <c r="S73" s="103" t="e">
        <f t="shared" si="9"/>
        <v>#DIV/0!</v>
      </c>
      <c r="T73" s="103" t="e">
        <f t="shared" si="10"/>
        <v>#DIV/0!</v>
      </c>
    </row>
    <row r="74" spans="1:20" ht="12.75">
      <c r="A74" s="91"/>
      <c r="B74" s="92"/>
      <c r="C74" s="92"/>
      <c r="D74" s="92"/>
      <c r="E74" s="92"/>
      <c r="F74" s="92"/>
      <c r="G74" s="92"/>
      <c r="H74" s="92"/>
      <c r="I74" s="84"/>
      <c r="J74" s="93"/>
      <c r="K74" s="114"/>
      <c r="L74" s="104" t="s">
        <v>163</v>
      </c>
      <c r="M74" s="105">
        <v>5</v>
      </c>
      <c r="N74" s="112">
        <f>H46*M74/100</f>
        <v>0</v>
      </c>
      <c r="O74" s="101"/>
      <c r="P74" s="102"/>
      <c r="Q74" s="105">
        <f>P74+P75+P76+P77</f>
        <v>0</v>
      </c>
      <c r="R74" s="103" t="e">
        <f>P74/Q74*N74</f>
        <v>#DIV/0!</v>
      </c>
      <c r="S74" s="103" t="e">
        <f t="shared" si="9"/>
        <v>#DIV/0!</v>
      </c>
      <c r="T74" s="103" t="e">
        <f t="shared" si="10"/>
        <v>#DIV/0!</v>
      </c>
    </row>
    <row r="75" spans="1:20" ht="12.75">
      <c r="A75" s="91"/>
      <c r="B75" s="92"/>
      <c r="C75" s="92"/>
      <c r="D75" s="92"/>
      <c r="E75" s="92"/>
      <c r="F75" s="92"/>
      <c r="G75" s="92"/>
      <c r="H75" s="92"/>
      <c r="I75" s="84"/>
      <c r="J75" s="93"/>
      <c r="K75" s="114"/>
      <c r="L75" s="104"/>
      <c r="M75" s="105"/>
      <c r="N75" s="112"/>
      <c r="O75" s="101"/>
      <c r="P75" s="102"/>
      <c r="Q75" s="105"/>
      <c r="R75" s="103" t="e">
        <f>P75/Q74*N74</f>
        <v>#DIV/0!</v>
      </c>
      <c r="S75" s="103" t="e">
        <f t="shared" si="9"/>
        <v>#DIV/0!</v>
      </c>
      <c r="T75" s="103" t="e">
        <f t="shared" si="10"/>
        <v>#DIV/0!</v>
      </c>
    </row>
    <row r="76" spans="1:20" ht="12.75">
      <c r="A76" s="91"/>
      <c r="B76" s="92"/>
      <c r="C76" s="92"/>
      <c r="D76" s="92"/>
      <c r="E76" s="92"/>
      <c r="F76" s="92"/>
      <c r="G76" s="92"/>
      <c r="H76" s="92"/>
      <c r="I76" s="84"/>
      <c r="J76" s="93"/>
      <c r="K76" s="114"/>
      <c r="L76" s="104"/>
      <c r="M76" s="105"/>
      <c r="N76" s="112"/>
      <c r="O76" s="101"/>
      <c r="P76" s="102"/>
      <c r="Q76" s="105"/>
      <c r="R76" s="103" t="e">
        <f>P76/Q74*N74</f>
        <v>#DIV/0!</v>
      </c>
      <c r="S76" s="103" t="e">
        <f t="shared" si="9"/>
        <v>#DIV/0!</v>
      </c>
      <c r="T76" s="103" t="e">
        <f t="shared" si="10"/>
        <v>#DIV/0!</v>
      </c>
    </row>
    <row r="77" spans="1:20" ht="12.75">
      <c r="A77" s="91"/>
      <c r="B77" s="92"/>
      <c r="C77" s="92"/>
      <c r="D77" s="92"/>
      <c r="E77" s="92"/>
      <c r="F77" s="92"/>
      <c r="G77" s="92"/>
      <c r="H77" s="92"/>
      <c r="I77" s="84"/>
      <c r="J77" s="93"/>
      <c r="K77" s="114"/>
      <c r="L77" s="104"/>
      <c r="M77" s="105"/>
      <c r="N77" s="112"/>
      <c r="O77" s="101"/>
      <c r="P77" s="102"/>
      <c r="Q77" s="105"/>
      <c r="R77" s="103" t="e">
        <f>P77/Q74*N74</f>
        <v>#DIV/0!</v>
      </c>
      <c r="S77" s="103" t="e">
        <f t="shared" si="9"/>
        <v>#DIV/0!</v>
      </c>
      <c r="T77" s="103" t="e">
        <f t="shared" si="10"/>
        <v>#DIV/0!</v>
      </c>
    </row>
    <row r="78" spans="1:20" ht="12.75">
      <c r="A78" s="91"/>
      <c r="B78" s="92"/>
      <c r="C78" s="92"/>
      <c r="D78" s="92"/>
      <c r="E78" s="92"/>
      <c r="F78" s="92"/>
      <c r="G78" s="92"/>
      <c r="H78" s="92"/>
      <c r="I78" s="84"/>
      <c r="J78" s="93"/>
      <c r="K78" s="114"/>
      <c r="L78" s="104" t="s">
        <v>162</v>
      </c>
      <c r="M78" s="105">
        <v>1</v>
      </c>
      <c r="N78" s="112">
        <f>H46*M78/100</f>
        <v>0</v>
      </c>
      <c r="O78" s="101"/>
      <c r="P78" s="102"/>
      <c r="Q78" s="105">
        <f>P78+P79</f>
        <v>0</v>
      </c>
      <c r="R78" s="103" t="e">
        <f>P78/Q78*N78</f>
        <v>#DIV/0!</v>
      </c>
      <c r="S78" s="103" t="e">
        <f t="shared" si="9"/>
        <v>#DIV/0!</v>
      </c>
      <c r="T78" s="103" t="e">
        <f t="shared" si="10"/>
        <v>#DIV/0!</v>
      </c>
    </row>
    <row r="79" spans="1:20" ht="12.75">
      <c r="A79" s="91"/>
      <c r="B79" s="92"/>
      <c r="C79" s="92"/>
      <c r="D79" s="92"/>
      <c r="E79" s="92"/>
      <c r="F79" s="92"/>
      <c r="G79" s="92"/>
      <c r="H79" s="92"/>
      <c r="I79" s="84"/>
      <c r="J79" s="93"/>
      <c r="K79" s="117"/>
      <c r="L79" s="104"/>
      <c r="M79" s="105"/>
      <c r="N79" s="112"/>
      <c r="O79" s="101"/>
      <c r="P79" s="102"/>
      <c r="Q79" s="105"/>
      <c r="R79" s="103" t="e">
        <f>P79/Q78*N78</f>
        <v>#DIV/0!</v>
      </c>
      <c r="S79" s="103" t="e">
        <f t="shared" si="9"/>
        <v>#DIV/0!</v>
      </c>
      <c r="T79" s="103" t="e">
        <f t="shared" si="10"/>
        <v>#DIV/0!</v>
      </c>
    </row>
    <row r="80" spans="1:20" ht="42" customHeight="1">
      <c r="A80" s="115"/>
      <c r="B80" s="116"/>
      <c r="C80" s="116"/>
      <c r="D80" s="116"/>
      <c r="E80" s="116"/>
      <c r="F80" s="116"/>
      <c r="G80" s="116"/>
      <c r="H80" s="116"/>
      <c r="I80" s="125" t="s">
        <v>182</v>
      </c>
      <c r="J80" s="126"/>
      <c r="K80" s="126"/>
      <c r="L80" s="127"/>
      <c r="M80" s="128">
        <v>5</v>
      </c>
      <c r="N80" s="87">
        <f>M80*H46/100</f>
        <v>0</v>
      </c>
      <c r="O80" s="101"/>
      <c r="P80" s="102"/>
      <c r="Q80" s="99"/>
      <c r="R80" s="194">
        <f>N80</f>
        <v>0</v>
      </c>
      <c r="S80" s="194">
        <f t="shared" si="9"/>
        <v>0</v>
      </c>
      <c r="T80" s="194">
        <f t="shared" si="10"/>
        <v>0</v>
      </c>
    </row>
    <row r="81" spans="1:20" ht="15.75" customHeight="1">
      <c r="A81" s="81" t="s">
        <v>184</v>
      </c>
      <c r="B81" s="82"/>
      <c r="C81" s="82">
        <v>6000</v>
      </c>
      <c r="D81" s="82">
        <f>C81*B81</f>
        <v>0</v>
      </c>
      <c r="E81" s="82">
        <f>D81*45%</f>
        <v>0</v>
      </c>
      <c r="F81" s="82">
        <f>D81*55%</f>
        <v>0</v>
      </c>
      <c r="G81" s="82">
        <f>F81*15%</f>
        <v>0</v>
      </c>
      <c r="H81" s="82">
        <f>F81-G81</f>
        <v>0</v>
      </c>
      <c r="I81" s="84" t="s">
        <v>25</v>
      </c>
      <c r="J81" s="85" t="s">
        <v>5</v>
      </c>
      <c r="K81" s="85"/>
      <c r="L81" s="85"/>
      <c r="M81" s="128">
        <v>67</v>
      </c>
      <c r="N81" s="128">
        <f>G81*M81/100</f>
        <v>0</v>
      </c>
      <c r="O81" s="88"/>
      <c r="P81" s="89"/>
      <c r="Q81" s="97"/>
      <c r="R81" s="194" t="e">
        <f>SUM(R82:R137)</f>
        <v>#DIV/0!</v>
      </c>
      <c r="S81" s="194" t="e">
        <f>SUM(S82:S137)</f>
        <v>#DIV/0!</v>
      </c>
      <c r="T81" s="194" t="e">
        <f>SUM(T82:T137)</f>
        <v>#DIV/0!</v>
      </c>
    </row>
    <row r="82" spans="1:20" ht="12.75">
      <c r="A82" s="91"/>
      <c r="B82" s="82"/>
      <c r="C82" s="82"/>
      <c r="D82" s="82"/>
      <c r="E82" s="82"/>
      <c r="F82" s="82"/>
      <c r="G82" s="82"/>
      <c r="H82" s="82"/>
      <c r="I82" s="84"/>
      <c r="J82" s="93" t="s">
        <v>10</v>
      </c>
      <c r="K82" s="94" t="s">
        <v>7</v>
      </c>
      <c r="L82" s="94"/>
      <c r="M82" s="110">
        <v>27</v>
      </c>
      <c r="N82" s="110">
        <f>H81*M82/100</f>
        <v>0</v>
      </c>
      <c r="O82" s="88"/>
      <c r="P82" s="89"/>
      <c r="Q82" s="97"/>
      <c r="R82" s="111"/>
      <c r="S82" s="111"/>
      <c r="T82" s="111"/>
    </row>
    <row r="83" spans="1:20" ht="25.5">
      <c r="A83" s="91"/>
      <c r="B83" s="82"/>
      <c r="C83" s="82"/>
      <c r="D83" s="82"/>
      <c r="E83" s="82"/>
      <c r="F83" s="82"/>
      <c r="G83" s="82"/>
      <c r="H83" s="82"/>
      <c r="I83" s="84"/>
      <c r="J83" s="93"/>
      <c r="K83" s="134" t="s">
        <v>10</v>
      </c>
      <c r="L83" s="98" t="s">
        <v>165</v>
      </c>
      <c r="M83" s="99">
        <v>5</v>
      </c>
      <c r="N83" s="99">
        <f>H81*M83/100</f>
        <v>0</v>
      </c>
      <c r="O83" s="88"/>
      <c r="P83" s="89"/>
      <c r="Q83" s="97"/>
      <c r="R83" s="111">
        <f>N83</f>
        <v>0</v>
      </c>
      <c r="S83" s="111">
        <f aca="true" t="shared" si="11" ref="S83:S89">R83/1.302</f>
        <v>0</v>
      </c>
      <c r="T83" s="111">
        <f aca="true" t="shared" si="12" ref="T83:T89">R83-S83</f>
        <v>0</v>
      </c>
    </row>
    <row r="84" spans="1:20" ht="25.5">
      <c r="A84" s="91"/>
      <c r="B84" s="82"/>
      <c r="C84" s="82"/>
      <c r="D84" s="82"/>
      <c r="E84" s="82"/>
      <c r="F84" s="82"/>
      <c r="G84" s="82"/>
      <c r="H84" s="82"/>
      <c r="I84" s="84"/>
      <c r="J84" s="93"/>
      <c r="K84" s="134"/>
      <c r="L84" s="98" t="s">
        <v>167</v>
      </c>
      <c r="M84" s="99">
        <v>2</v>
      </c>
      <c r="N84" s="99">
        <f>M84*H81/100</f>
        <v>0</v>
      </c>
      <c r="O84" s="88"/>
      <c r="P84" s="89"/>
      <c r="Q84" s="97"/>
      <c r="R84" s="111">
        <f>N84</f>
        <v>0</v>
      </c>
      <c r="S84" s="111">
        <f t="shared" si="11"/>
        <v>0</v>
      </c>
      <c r="T84" s="111">
        <f t="shared" si="12"/>
        <v>0</v>
      </c>
    </row>
    <row r="85" spans="1:20" ht="12.75" customHeight="1">
      <c r="A85" s="91"/>
      <c r="B85" s="82"/>
      <c r="C85" s="82"/>
      <c r="D85" s="82"/>
      <c r="E85" s="82"/>
      <c r="F85" s="82"/>
      <c r="G85" s="82"/>
      <c r="H85" s="82"/>
      <c r="I85" s="84"/>
      <c r="J85" s="93"/>
      <c r="K85" s="134"/>
      <c r="L85" s="104" t="s">
        <v>166</v>
      </c>
      <c r="M85" s="105">
        <v>17</v>
      </c>
      <c r="N85" s="105">
        <f>H81*M85/100</f>
        <v>0</v>
      </c>
      <c r="O85" s="101"/>
      <c r="P85" s="89"/>
      <c r="Q85" s="82">
        <f>P85+P88+P87+P86</f>
        <v>0</v>
      </c>
      <c r="R85" s="111" t="e">
        <f>P85/Q85*N85</f>
        <v>#DIV/0!</v>
      </c>
      <c r="S85" s="111" t="e">
        <f t="shared" si="11"/>
        <v>#DIV/0!</v>
      </c>
      <c r="T85" s="111" t="e">
        <f t="shared" si="12"/>
        <v>#DIV/0!</v>
      </c>
    </row>
    <row r="86" spans="1:20" ht="12.75" customHeight="1">
      <c r="A86" s="91"/>
      <c r="B86" s="82"/>
      <c r="C86" s="82"/>
      <c r="D86" s="82"/>
      <c r="E86" s="82"/>
      <c r="F86" s="82"/>
      <c r="G86" s="82"/>
      <c r="H86" s="82"/>
      <c r="I86" s="84"/>
      <c r="J86" s="93"/>
      <c r="K86" s="134"/>
      <c r="L86" s="104"/>
      <c r="M86" s="105"/>
      <c r="N86" s="105"/>
      <c r="O86" s="88"/>
      <c r="P86" s="89"/>
      <c r="Q86" s="82"/>
      <c r="R86" s="111" t="e">
        <f>P86/Q85*N85</f>
        <v>#DIV/0!</v>
      </c>
      <c r="S86" s="111" t="e">
        <f t="shared" si="11"/>
        <v>#DIV/0!</v>
      </c>
      <c r="T86" s="111" t="e">
        <f t="shared" si="12"/>
        <v>#DIV/0!</v>
      </c>
    </row>
    <row r="87" spans="1:20" ht="12.75" customHeight="1">
      <c r="A87" s="91"/>
      <c r="B87" s="82"/>
      <c r="C87" s="82"/>
      <c r="D87" s="82"/>
      <c r="E87" s="82"/>
      <c r="F87" s="82"/>
      <c r="G87" s="82"/>
      <c r="H87" s="82"/>
      <c r="I87" s="84"/>
      <c r="J87" s="93"/>
      <c r="K87" s="134"/>
      <c r="L87" s="104"/>
      <c r="M87" s="105"/>
      <c r="N87" s="105"/>
      <c r="O87" s="101"/>
      <c r="P87" s="89"/>
      <c r="Q87" s="82"/>
      <c r="R87" s="111" t="e">
        <f>P87/Q85*N85</f>
        <v>#DIV/0!</v>
      </c>
      <c r="S87" s="111" t="e">
        <f t="shared" si="11"/>
        <v>#DIV/0!</v>
      </c>
      <c r="T87" s="111" t="e">
        <f t="shared" si="12"/>
        <v>#DIV/0!</v>
      </c>
    </row>
    <row r="88" spans="1:20" ht="12.75" customHeight="1">
      <c r="A88" s="91"/>
      <c r="B88" s="82"/>
      <c r="C88" s="82"/>
      <c r="D88" s="82"/>
      <c r="E88" s="82"/>
      <c r="F88" s="82"/>
      <c r="G88" s="82"/>
      <c r="H88" s="82"/>
      <c r="I88" s="84"/>
      <c r="J88" s="93"/>
      <c r="K88" s="134"/>
      <c r="L88" s="104"/>
      <c r="M88" s="105"/>
      <c r="N88" s="105"/>
      <c r="O88" s="101"/>
      <c r="P88" s="89"/>
      <c r="Q88" s="82"/>
      <c r="R88" s="111" t="e">
        <f>P88/Q85*N85</f>
        <v>#DIV/0!</v>
      </c>
      <c r="S88" s="111" t="e">
        <f t="shared" si="11"/>
        <v>#DIV/0!</v>
      </c>
      <c r="T88" s="111" t="e">
        <f t="shared" si="12"/>
        <v>#DIV/0!</v>
      </c>
    </row>
    <row r="89" spans="1:20" ht="12.75">
      <c r="A89" s="91"/>
      <c r="B89" s="82"/>
      <c r="C89" s="82"/>
      <c r="D89" s="82"/>
      <c r="E89" s="82"/>
      <c r="F89" s="82"/>
      <c r="G89" s="82"/>
      <c r="H89" s="82"/>
      <c r="I89" s="84"/>
      <c r="J89" s="93"/>
      <c r="K89" s="134"/>
      <c r="L89" s="98" t="s">
        <v>19</v>
      </c>
      <c r="M89" s="99">
        <v>3</v>
      </c>
      <c r="N89" s="99">
        <f>H81*M89/100</f>
        <v>0</v>
      </c>
      <c r="O89" s="88"/>
      <c r="P89" s="89"/>
      <c r="Q89" s="97"/>
      <c r="R89" s="111">
        <f>N89</f>
        <v>0</v>
      </c>
      <c r="S89" s="111">
        <f t="shared" si="11"/>
        <v>0</v>
      </c>
      <c r="T89" s="111">
        <f t="shared" si="12"/>
        <v>0</v>
      </c>
    </row>
    <row r="90" spans="1:20" ht="28.5" customHeight="1">
      <c r="A90" s="91"/>
      <c r="B90" s="82"/>
      <c r="C90" s="82"/>
      <c r="D90" s="82"/>
      <c r="E90" s="82"/>
      <c r="F90" s="82"/>
      <c r="G90" s="82"/>
      <c r="H90" s="82"/>
      <c r="I90" s="84"/>
      <c r="J90" s="93"/>
      <c r="K90" s="94" t="s">
        <v>8</v>
      </c>
      <c r="L90" s="94"/>
      <c r="M90" s="110">
        <v>31</v>
      </c>
      <c r="N90" s="110">
        <f>H81*M90/100</f>
        <v>0</v>
      </c>
      <c r="O90" s="88"/>
      <c r="P90" s="89"/>
      <c r="Q90" s="97"/>
      <c r="R90" s="111"/>
      <c r="S90" s="111"/>
      <c r="T90" s="111"/>
    </row>
    <row r="91" spans="1:20" ht="15">
      <c r="A91" s="91"/>
      <c r="B91" s="82"/>
      <c r="C91" s="82"/>
      <c r="D91" s="82"/>
      <c r="E91" s="82"/>
      <c r="F91" s="82"/>
      <c r="G91" s="82"/>
      <c r="H91" s="82"/>
      <c r="I91" s="84"/>
      <c r="J91" s="93"/>
      <c r="K91" s="134" t="s">
        <v>10</v>
      </c>
      <c r="L91" s="98" t="s">
        <v>20</v>
      </c>
      <c r="M91" s="135">
        <v>3</v>
      </c>
      <c r="N91" s="97">
        <f>H81*M91/100</f>
        <v>0</v>
      </c>
      <c r="O91" s="88"/>
      <c r="P91" s="89"/>
      <c r="Q91" s="97"/>
      <c r="R91" s="111">
        <f>N91</f>
        <v>0</v>
      </c>
      <c r="S91" s="111">
        <f aca="true" t="shared" si="13" ref="S91:S101">R91/1.302</f>
        <v>0</v>
      </c>
      <c r="T91" s="111">
        <f aca="true" t="shared" si="14" ref="T91:T101">R91-S91</f>
        <v>0</v>
      </c>
    </row>
    <row r="92" spans="1:20" ht="12.75" customHeight="1">
      <c r="A92" s="91"/>
      <c r="B92" s="82"/>
      <c r="C92" s="82"/>
      <c r="D92" s="82"/>
      <c r="E92" s="82"/>
      <c r="F92" s="82"/>
      <c r="G92" s="82"/>
      <c r="H92" s="82"/>
      <c r="I92" s="84"/>
      <c r="J92" s="93"/>
      <c r="K92" s="134"/>
      <c r="L92" s="104" t="s">
        <v>173</v>
      </c>
      <c r="M92" s="136">
        <v>14</v>
      </c>
      <c r="N92" s="82">
        <f>H81*M92/100</f>
        <v>0</v>
      </c>
      <c r="O92" s="88"/>
      <c r="P92" s="89"/>
      <c r="Q92" s="82">
        <f>P92+P94+P95+P93</f>
        <v>0</v>
      </c>
      <c r="R92" s="111" t="e">
        <f>P92/Q92*N92</f>
        <v>#DIV/0!</v>
      </c>
      <c r="S92" s="111" t="e">
        <f t="shared" si="13"/>
        <v>#DIV/0!</v>
      </c>
      <c r="T92" s="111" t="e">
        <f t="shared" si="14"/>
        <v>#DIV/0!</v>
      </c>
    </row>
    <row r="93" spans="1:20" ht="12.75" customHeight="1">
      <c r="A93" s="91"/>
      <c r="B93" s="82"/>
      <c r="C93" s="82"/>
      <c r="D93" s="82"/>
      <c r="E93" s="82"/>
      <c r="F93" s="82"/>
      <c r="G93" s="82"/>
      <c r="H93" s="82"/>
      <c r="I93" s="84"/>
      <c r="J93" s="93"/>
      <c r="K93" s="134"/>
      <c r="L93" s="104"/>
      <c r="M93" s="136"/>
      <c r="N93" s="82"/>
      <c r="O93" s="88"/>
      <c r="P93" s="89"/>
      <c r="Q93" s="82"/>
      <c r="R93" s="111" t="e">
        <f>P93/Q92*N92</f>
        <v>#DIV/0!</v>
      </c>
      <c r="S93" s="111" t="e">
        <f t="shared" si="13"/>
        <v>#DIV/0!</v>
      </c>
      <c r="T93" s="111" t="e">
        <f t="shared" si="14"/>
        <v>#DIV/0!</v>
      </c>
    </row>
    <row r="94" spans="1:20" ht="12.75" customHeight="1">
      <c r="A94" s="91"/>
      <c r="B94" s="82"/>
      <c r="C94" s="82"/>
      <c r="D94" s="82"/>
      <c r="E94" s="82"/>
      <c r="F94" s="82"/>
      <c r="G94" s="82"/>
      <c r="H94" s="82"/>
      <c r="I94" s="84"/>
      <c r="J94" s="93"/>
      <c r="K94" s="134"/>
      <c r="L94" s="104"/>
      <c r="M94" s="136"/>
      <c r="N94" s="82"/>
      <c r="O94" s="88"/>
      <c r="P94" s="89"/>
      <c r="Q94" s="82"/>
      <c r="R94" s="111" t="e">
        <f>P94/Q92*N92</f>
        <v>#DIV/0!</v>
      </c>
      <c r="S94" s="111" t="e">
        <f t="shared" si="13"/>
        <v>#DIV/0!</v>
      </c>
      <c r="T94" s="111" t="e">
        <f t="shared" si="14"/>
        <v>#DIV/0!</v>
      </c>
    </row>
    <row r="95" spans="1:20" ht="12.75" customHeight="1">
      <c r="A95" s="91"/>
      <c r="B95" s="82"/>
      <c r="C95" s="82"/>
      <c r="D95" s="82"/>
      <c r="E95" s="82"/>
      <c r="F95" s="82"/>
      <c r="G95" s="82"/>
      <c r="H95" s="82"/>
      <c r="I95" s="84"/>
      <c r="J95" s="93"/>
      <c r="K95" s="134"/>
      <c r="L95" s="104"/>
      <c r="M95" s="136"/>
      <c r="N95" s="82"/>
      <c r="O95" s="88"/>
      <c r="P95" s="89"/>
      <c r="Q95" s="82"/>
      <c r="R95" s="111" t="e">
        <f>P95/Q92*N92</f>
        <v>#DIV/0!</v>
      </c>
      <c r="S95" s="111" t="e">
        <f t="shared" si="13"/>
        <v>#DIV/0!</v>
      </c>
      <c r="T95" s="111" t="e">
        <f t="shared" si="14"/>
        <v>#DIV/0!</v>
      </c>
    </row>
    <row r="96" spans="1:20" ht="25.5">
      <c r="A96" s="91"/>
      <c r="B96" s="82"/>
      <c r="C96" s="82"/>
      <c r="D96" s="82"/>
      <c r="E96" s="82"/>
      <c r="F96" s="82"/>
      <c r="G96" s="82"/>
      <c r="H96" s="82"/>
      <c r="I96" s="84"/>
      <c r="J96" s="93"/>
      <c r="K96" s="134"/>
      <c r="L96" s="98" t="s">
        <v>200</v>
      </c>
      <c r="M96" s="135">
        <v>3</v>
      </c>
      <c r="N96" s="97">
        <f>H81*M96/100</f>
        <v>0</v>
      </c>
      <c r="O96" s="88"/>
      <c r="P96" s="89"/>
      <c r="Q96" s="97"/>
      <c r="R96" s="111">
        <f>N96</f>
        <v>0</v>
      </c>
      <c r="S96" s="111">
        <f t="shared" si="13"/>
        <v>0</v>
      </c>
      <c r="T96" s="111">
        <f t="shared" si="14"/>
        <v>0</v>
      </c>
    </row>
    <row r="97" spans="1:20" ht="12.75" customHeight="1">
      <c r="A97" s="91"/>
      <c r="B97" s="82"/>
      <c r="C97" s="82"/>
      <c r="D97" s="82"/>
      <c r="E97" s="82"/>
      <c r="F97" s="82"/>
      <c r="G97" s="82"/>
      <c r="H97" s="82"/>
      <c r="I97" s="84"/>
      <c r="J97" s="93"/>
      <c r="K97" s="134"/>
      <c r="L97" s="104" t="s">
        <v>23</v>
      </c>
      <c r="M97" s="136">
        <v>11</v>
      </c>
      <c r="N97" s="82">
        <f>H81*M97/100</f>
        <v>0</v>
      </c>
      <c r="O97" s="88"/>
      <c r="P97" s="89"/>
      <c r="Q97" s="82">
        <f>P97+P98+P99+P100+P101</f>
        <v>0</v>
      </c>
      <c r="R97" s="111" t="e">
        <f>P97/Q97*N97</f>
        <v>#DIV/0!</v>
      </c>
      <c r="S97" s="111" t="e">
        <f t="shared" si="13"/>
        <v>#DIV/0!</v>
      </c>
      <c r="T97" s="111" t="e">
        <f t="shared" si="14"/>
        <v>#DIV/0!</v>
      </c>
    </row>
    <row r="98" spans="1:20" ht="12.75" customHeight="1">
      <c r="A98" s="91"/>
      <c r="B98" s="82"/>
      <c r="C98" s="82"/>
      <c r="D98" s="82"/>
      <c r="E98" s="82"/>
      <c r="F98" s="82"/>
      <c r="G98" s="82"/>
      <c r="H98" s="82"/>
      <c r="I98" s="84"/>
      <c r="J98" s="93"/>
      <c r="K98" s="134"/>
      <c r="L98" s="104"/>
      <c r="M98" s="136"/>
      <c r="N98" s="82"/>
      <c r="O98" s="88"/>
      <c r="P98" s="89"/>
      <c r="Q98" s="82"/>
      <c r="R98" s="111" t="e">
        <f>P98/Q97*N97</f>
        <v>#DIV/0!</v>
      </c>
      <c r="S98" s="111" t="e">
        <f t="shared" si="13"/>
        <v>#DIV/0!</v>
      </c>
      <c r="T98" s="111" t="e">
        <f t="shared" si="14"/>
        <v>#DIV/0!</v>
      </c>
    </row>
    <row r="99" spans="1:20" ht="12.75" customHeight="1">
      <c r="A99" s="91"/>
      <c r="B99" s="82"/>
      <c r="C99" s="82"/>
      <c r="D99" s="82"/>
      <c r="E99" s="82"/>
      <c r="F99" s="82"/>
      <c r="G99" s="82"/>
      <c r="H99" s="82"/>
      <c r="I99" s="84"/>
      <c r="J99" s="93"/>
      <c r="K99" s="134"/>
      <c r="L99" s="104"/>
      <c r="M99" s="136"/>
      <c r="N99" s="82"/>
      <c r="O99" s="88"/>
      <c r="P99" s="89"/>
      <c r="Q99" s="82"/>
      <c r="R99" s="111" t="e">
        <f>P99/Q97*N97</f>
        <v>#DIV/0!</v>
      </c>
      <c r="S99" s="111" t="e">
        <f t="shared" si="13"/>
        <v>#DIV/0!</v>
      </c>
      <c r="T99" s="111" t="e">
        <f t="shared" si="14"/>
        <v>#DIV/0!</v>
      </c>
    </row>
    <row r="100" spans="1:20" ht="12.75" customHeight="1">
      <c r="A100" s="91"/>
      <c r="B100" s="82"/>
      <c r="C100" s="82"/>
      <c r="D100" s="82"/>
      <c r="E100" s="82"/>
      <c r="F100" s="82"/>
      <c r="G100" s="82"/>
      <c r="H100" s="82"/>
      <c r="I100" s="84"/>
      <c r="J100" s="93"/>
      <c r="K100" s="134"/>
      <c r="L100" s="104"/>
      <c r="M100" s="136"/>
      <c r="N100" s="82"/>
      <c r="O100" s="88"/>
      <c r="P100" s="89"/>
      <c r="Q100" s="82"/>
      <c r="R100" s="111" t="e">
        <f>P100/Q97*N97</f>
        <v>#DIV/0!</v>
      </c>
      <c r="S100" s="111" t="e">
        <f t="shared" si="13"/>
        <v>#DIV/0!</v>
      </c>
      <c r="T100" s="111" t="e">
        <f t="shared" si="14"/>
        <v>#DIV/0!</v>
      </c>
    </row>
    <row r="101" spans="1:20" ht="12.75" customHeight="1">
      <c r="A101" s="91"/>
      <c r="B101" s="82"/>
      <c r="C101" s="82"/>
      <c r="D101" s="82"/>
      <c r="E101" s="82"/>
      <c r="F101" s="82"/>
      <c r="G101" s="82"/>
      <c r="H101" s="82"/>
      <c r="I101" s="84"/>
      <c r="J101" s="93"/>
      <c r="K101" s="134"/>
      <c r="L101" s="104"/>
      <c r="M101" s="136"/>
      <c r="N101" s="82"/>
      <c r="O101" s="88"/>
      <c r="P101" s="89"/>
      <c r="Q101" s="82"/>
      <c r="R101" s="111" t="e">
        <f>P101/Q97*N97</f>
        <v>#DIV/0!</v>
      </c>
      <c r="S101" s="111" t="e">
        <f t="shared" si="13"/>
        <v>#DIV/0!</v>
      </c>
      <c r="T101" s="111" t="e">
        <f t="shared" si="14"/>
        <v>#DIV/0!</v>
      </c>
    </row>
    <row r="102" spans="1:20" ht="24.75" customHeight="1">
      <c r="A102" s="91"/>
      <c r="B102" s="82"/>
      <c r="C102" s="82"/>
      <c r="D102" s="82"/>
      <c r="E102" s="82"/>
      <c r="F102" s="82"/>
      <c r="G102" s="82"/>
      <c r="H102" s="82"/>
      <c r="I102" s="84"/>
      <c r="J102" s="93"/>
      <c r="K102" s="94" t="s">
        <v>9</v>
      </c>
      <c r="L102" s="94"/>
      <c r="M102" s="110">
        <v>9</v>
      </c>
      <c r="N102" s="110">
        <f>H81*M102/100</f>
        <v>0</v>
      </c>
      <c r="O102" s="88"/>
      <c r="P102" s="89"/>
      <c r="Q102" s="97"/>
      <c r="R102" s="111"/>
      <c r="S102" s="111"/>
      <c r="T102" s="111"/>
    </row>
    <row r="103" spans="1:20" ht="12.75">
      <c r="A103" s="91"/>
      <c r="B103" s="82"/>
      <c r="C103" s="82"/>
      <c r="D103" s="82"/>
      <c r="E103" s="82"/>
      <c r="F103" s="82"/>
      <c r="G103" s="82"/>
      <c r="H103" s="82"/>
      <c r="I103" s="84"/>
      <c r="J103" s="93"/>
      <c r="K103" s="137" t="s">
        <v>6</v>
      </c>
      <c r="L103" s="98" t="s">
        <v>24</v>
      </c>
      <c r="M103" s="99">
        <v>1</v>
      </c>
      <c r="N103" s="100">
        <f>H81*M103/100</f>
        <v>0</v>
      </c>
      <c r="O103" s="101"/>
      <c r="P103" s="89"/>
      <c r="Q103" s="97"/>
      <c r="R103" s="111">
        <f>N103</f>
        <v>0</v>
      </c>
      <c r="S103" s="111">
        <f aca="true" t="shared" si="15" ref="S103:S114">R103/1.302</f>
        <v>0</v>
      </c>
      <c r="T103" s="111">
        <f aca="true" t="shared" si="16" ref="T103:T114">R103-S103</f>
        <v>0</v>
      </c>
    </row>
    <row r="104" spans="1:20" ht="12.75" customHeight="1">
      <c r="A104" s="91"/>
      <c r="B104" s="82"/>
      <c r="C104" s="82"/>
      <c r="D104" s="82"/>
      <c r="E104" s="82"/>
      <c r="F104" s="82"/>
      <c r="G104" s="82"/>
      <c r="H104" s="82"/>
      <c r="I104" s="84"/>
      <c r="J104" s="93"/>
      <c r="K104" s="138"/>
      <c r="L104" s="104" t="s">
        <v>164</v>
      </c>
      <c r="M104" s="136">
        <v>4</v>
      </c>
      <c r="N104" s="82">
        <f>H81*M104/100</f>
        <v>0</v>
      </c>
      <c r="O104" s="88"/>
      <c r="P104" s="89"/>
      <c r="Q104" s="82">
        <f>P104+P105+P106+P107+P108</f>
        <v>0</v>
      </c>
      <c r="R104" s="111" t="e">
        <f>P104/Q104*N104</f>
        <v>#DIV/0!</v>
      </c>
      <c r="S104" s="111" t="e">
        <f t="shared" si="15"/>
        <v>#DIV/0!</v>
      </c>
      <c r="T104" s="111" t="e">
        <f t="shared" si="16"/>
        <v>#DIV/0!</v>
      </c>
    </row>
    <row r="105" spans="1:20" ht="12.75" customHeight="1">
      <c r="A105" s="91"/>
      <c r="B105" s="82"/>
      <c r="C105" s="82"/>
      <c r="D105" s="82"/>
      <c r="E105" s="82"/>
      <c r="F105" s="82"/>
      <c r="G105" s="82"/>
      <c r="H105" s="82"/>
      <c r="I105" s="84"/>
      <c r="J105" s="93"/>
      <c r="K105" s="138"/>
      <c r="L105" s="104"/>
      <c r="M105" s="136"/>
      <c r="N105" s="82"/>
      <c r="O105" s="88"/>
      <c r="P105" s="89"/>
      <c r="Q105" s="82"/>
      <c r="R105" s="111" t="e">
        <f>P105/Q104*N104</f>
        <v>#DIV/0!</v>
      </c>
      <c r="S105" s="111" t="e">
        <f t="shared" si="15"/>
        <v>#DIV/0!</v>
      </c>
      <c r="T105" s="111" t="e">
        <f t="shared" si="16"/>
        <v>#DIV/0!</v>
      </c>
    </row>
    <row r="106" spans="1:20" ht="12.75" customHeight="1">
      <c r="A106" s="91"/>
      <c r="B106" s="82"/>
      <c r="C106" s="82"/>
      <c r="D106" s="82"/>
      <c r="E106" s="82"/>
      <c r="F106" s="82"/>
      <c r="G106" s="82"/>
      <c r="H106" s="82"/>
      <c r="I106" s="84"/>
      <c r="J106" s="93"/>
      <c r="K106" s="138"/>
      <c r="L106" s="104"/>
      <c r="M106" s="136"/>
      <c r="N106" s="82"/>
      <c r="O106" s="88"/>
      <c r="P106" s="89"/>
      <c r="Q106" s="82"/>
      <c r="R106" s="111" t="e">
        <f>P106/Q104*N104</f>
        <v>#DIV/0!</v>
      </c>
      <c r="S106" s="111" t="e">
        <f t="shared" si="15"/>
        <v>#DIV/0!</v>
      </c>
      <c r="T106" s="111" t="e">
        <f t="shared" si="16"/>
        <v>#DIV/0!</v>
      </c>
    </row>
    <row r="107" spans="1:20" ht="12.75" customHeight="1">
      <c r="A107" s="91"/>
      <c r="B107" s="82"/>
      <c r="C107" s="82"/>
      <c r="D107" s="82"/>
      <c r="E107" s="82"/>
      <c r="F107" s="82"/>
      <c r="G107" s="82"/>
      <c r="H107" s="82"/>
      <c r="I107" s="84"/>
      <c r="J107" s="93"/>
      <c r="K107" s="138"/>
      <c r="L107" s="104"/>
      <c r="M107" s="136"/>
      <c r="N107" s="82"/>
      <c r="O107" s="88"/>
      <c r="P107" s="89"/>
      <c r="Q107" s="82"/>
      <c r="R107" s="111" t="e">
        <f>P107/Q104*N104</f>
        <v>#DIV/0!</v>
      </c>
      <c r="S107" s="111" t="e">
        <f t="shared" si="15"/>
        <v>#DIV/0!</v>
      </c>
      <c r="T107" s="111" t="e">
        <f t="shared" si="16"/>
        <v>#DIV/0!</v>
      </c>
    </row>
    <row r="108" spans="1:20" ht="12.75" customHeight="1">
      <c r="A108" s="91"/>
      <c r="B108" s="82"/>
      <c r="C108" s="82"/>
      <c r="D108" s="82"/>
      <c r="E108" s="82"/>
      <c r="F108" s="82"/>
      <c r="G108" s="82"/>
      <c r="H108" s="82"/>
      <c r="I108" s="84"/>
      <c r="J108" s="93"/>
      <c r="K108" s="138"/>
      <c r="L108" s="104"/>
      <c r="M108" s="136"/>
      <c r="N108" s="82"/>
      <c r="O108" s="88"/>
      <c r="P108" s="89"/>
      <c r="Q108" s="82"/>
      <c r="R108" s="111" t="e">
        <f>P108/Q104*N104</f>
        <v>#DIV/0!</v>
      </c>
      <c r="S108" s="111" t="e">
        <f t="shared" si="15"/>
        <v>#DIV/0!</v>
      </c>
      <c r="T108" s="111" t="e">
        <f t="shared" si="16"/>
        <v>#DIV/0!</v>
      </c>
    </row>
    <row r="109" spans="1:20" ht="12.75" customHeight="1">
      <c r="A109" s="91"/>
      <c r="B109" s="82"/>
      <c r="C109" s="82"/>
      <c r="D109" s="82"/>
      <c r="E109" s="82"/>
      <c r="F109" s="82"/>
      <c r="G109" s="82"/>
      <c r="H109" s="82"/>
      <c r="I109" s="84"/>
      <c r="J109" s="93"/>
      <c r="K109" s="138"/>
      <c r="L109" s="104" t="s">
        <v>163</v>
      </c>
      <c r="M109" s="136">
        <v>3</v>
      </c>
      <c r="N109" s="82">
        <f>H81*M109/100</f>
        <v>0</v>
      </c>
      <c r="O109" s="88"/>
      <c r="P109" s="89"/>
      <c r="Q109" s="82">
        <f>P109+P110+P111+P112</f>
        <v>0</v>
      </c>
      <c r="R109" s="111" t="e">
        <f>P109/Q109*N109</f>
        <v>#DIV/0!</v>
      </c>
      <c r="S109" s="111" t="e">
        <f t="shared" si="15"/>
        <v>#DIV/0!</v>
      </c>
      <c r="T109" s="111" t="e">
        <f t="shared" si="16"/>
        <v>#DIV/0!</v>
      </c>
    </row>
    <row r="110" spans="1:20" ht="12.75" customHeight="1">
      <c r="A110" s="91"/>
      <c r="B110" s="82"/>
      <c r="C110" s="82"/>
      <c r="D110" s="82"/>
      <c r="E110" s="82"/>
      <c r="F110" s="82"/>
      <c r="G110" s="82"/>
      <c r="H110" s="82"/>
      <c r="I110" s="84"/>
      <c r="J110" s="93"/>
      <c r="K110" s="138"/>
      <c r="L110" s="104"/>
      <c r="M110" s="136"/>
      <c r="N110" s="82"/>
      <c r="O110" s="88"/>
      <c r="P110" s="89"/>
      <c r="Q110" s="82"/>
      <c r="R110" s="111" t="e">
        <f>P110/Q109*N109</f>
        <v>#DIV/0!</v>
      </c>
      <c r="S110" s="111" t="e">
        <f t="shared" si="15"/>
        <v>#DIV/0!</v>
      </c>
      <c r="T110" s="111" t="e">
        <f t="shared" si="16"/>
        <v>#DIV/0!</v>
      </c>
    </row>
    <row r="111" spans="1:20" ht="12.75" customHeight="1">
      <c r="A111" s="91"/>
      <c r="B111" s="82"/>
      <c r="C111" s="82"/>
      <c r="D111" s="82"/>
      <c r="E111" s="82"/>
      <c r="F111" s="82"/>
      <c r="G111" s="82"/>
      <c r="H111" s="82"/>
      <c r="I111" s="84"/>
      <c r="J111" s="93"/>
      <c r="K111" s="138"/>
      <c r="L111" s="104"/>
      <c r="M111" s="136"/>
      <c r="N111" s="82"/>
      <c r="O111" s="88"/>
      <c r="P111" s="89"/>
      <c r="Q111" s="82"/>
      <c r="R111" s="111" t="e">
        <f>P111/Q109*N109</f>
        <v>#DIV/0!</v>
      </c>
      <c r="S111" s="111" t="e">
        <f t="shared" si="15"/>
        <v>#DIV/0!</v>
      </c>
      <c r="T111" s="111" t="e">
        <f t="shared" si="16"/>
        <v>#DIV/0!</v>
      </c>
    </row>
    <row r="112" spans="1:20" ht="12.75" customHeight="1">
      <c r="A112" s="91"/>
      <c r="B112" s="82"/>
      <c r="C112" s="82"/>
      <c r="D112" s="82"/>
      <c r="E112" s="82"/>
      <c r="F112" s="82"/>
      <c r="G112" s="82"/>
      <c r="H112" s="82"/>
      <c r="I112" s="84"/>
      <c r="J112" s="93"/>
      <c r="K112" s="138"/>
      <c r="L112" s="104"/>
      <c r="M112" s="136"/>
      <c r="N112" s="82"/>
      <c r="O112" s="88"/>
      <c r="P112" s="89"/>
      <c r="Q112" s="82"/>
      <c r="R112" s="111" t="e">
        <f>P112/Q109*N109</f>
        <v>#DIV/0!</v>
      </c>
      <c r="S112" s="111" t="e">
        <f t="shared" si="15"/>
        <v>#DIV/0!</v>
      </c>
      <c r="T112" s="111" t="e">
        <f t="shared" si="16"/>
        <v>#DIV/0!</v>
      </c>
    </row>
    <row r="113" spans="1:20" ht="12.75" customHeight="1">
      <c r="A113" s="91"/>
      <c r="B113" s="82"/>
      <c r="C113" s="82"/>
      <c r="D113" s="82"/>
      <c r="E113" s="82"/>
      <c r="F113" s="82"/>
      <c r="G113" s="82"/>
      <c r="H113" s="82"/>
      <c r="I113" s="84"/>
      <c r="J113" s="93"/>
      <c r="K113" s="138"/>
      <c r="L113" s="104" t="s">
        <v>162</v>
      </c>
      <c r="M113" s="136">
        <v>1</v>
      </c>
      <c r="N113" s="82">
        <f>H81*M113/100</f>
        <v>0</v>
      </c>
      <c r="O113" s="88"/>
      <c r="P113" s="89"/>
      <c r="Q113" s="82">
        <f>P113+P114</f>
        <v>0</v>
      </c>
      <c r="R113" s="111" t="e">
        <f>P113/Q113*N113</f>
        <v>#DIV/0!</v>
      </c>
      <c r="S113" s="111" t="e">
        <f t="shared" si="15"/>
        <v>#DIV/0!</v>
      </c>
      <c r="T113" s="111" t="e">
        <f t="shared" si="16"/>
        <v>#DIV/0!</v>
      </c>
    </row>
    <row r="114" spans="1:20" ht="12.75" customHeight="1">
      <c r="A114" s="91"/>
      <c r="B114" s="82"/>
      <c r="C114" s="82"/>
      <c r="D114" s="82"/>
      <c r="E114" s="82"/>
      <c r="F114" s="82"/>
      <c r="G114" s="82"/>
      <c r="H114" s="82"/>
      <c r="I114" s="84"/>
      <c r="J114" s="93"/>
      <c r="K114" s="139"/>
      <c r="L114" s="104"/>
      <c r="M114" s="136"/>
      <c r="N114" s="82"/>
      <c r="O114" s="88"/>
      <c r="P114" s="89"/>
      <c r="Q114" s="82"/>
      <c r="R114" s="111" t="e">
        <f>P114/Q113*N113</f>
        <v>#DIV/0!</v>
      </c>
      <c r="S114" s="111" t="e">
        <f t="shared" si="15"/>
        <v>#DIV/0!</v>
      </c>
      <c r="T114" s="111" t="e">
        <f t="shared" si="16"/>
        <v>#DIV/0!</v>
      </c>
    </row>
    <row r="115" spans="1:20" ht="15.75">
      <c r="A115" s="91"/>
      <c r="B115" s="82"/>
      <c r="C115" s="82"/>
      <c r="D115" s="82"/>
      <c r="E115" s="82"/>
      <c r="F115" s="82"/>
      <c r="G115" s="82"/>
      <c r="H115" s="82"/>
      <c r="I115" s="140" t="s">
        <v>26</v>
      </c>
      <c r="J115" s="141" t="s">
        <v>11</v>
      </c>
      <c r="K115" s="142"/>
      <c r="L115" s="143"/>
      <c r="M115" s="128">
        <v>23</v>
      </c>
      <c r="N115" s="135">
        <f>H81*M115/100</f>
        <v>0</v>
      </c>
      <c r="O115" s="88"/>
      <c r="P115" s="89"/>
      <c r="Q115" s="97"/>
      <c r="R115" s="194" t="e">
        <f>SUM(R116:R136)</f>
        <v>#DIV/0!</v>
      </c>
      <c r="S115" s="194" t="e">
        <f>SUM(S116:S136)</f>
        <v>#DIV/0!</v>
      </c>
      <c r="T115" s="194" t="e">
        <f>SUM(T116:T136)</f>
        <v>#DIV/0!</v>
      </c>
    </row>
    <row r="116" spans="1:20" ht="12.75" customHeight="1">
      <c r="A116" s="91"/>
      <c r="B116" s="82"/>
      <c r="C116" s="82"/>
      <c r="D116" s="82"/>
      <c r="E116" s="82"/>
      <c r="F116" s="82"/>
      <c r="G116" s="82"/>
      <c r="H116" s="82"/>
      <c r="I116" s="140"/>
      <c r="J116" s="93" t="s">
        <v>10</v>
      </c>
      <c r="K116" s="144" t="s">
        <v>7</v>
      </c>
      <c r="L116" s="145"/>
      <c r="M116" s="105">
        <v>16</v>
      </c>
      <c r="N116" s="105">
        <f>H81*M116/100</f>
        <v>0</v>
      </c>
      <c r="O116" s="88"/>
      <c r="P116" s="89"/>
      <c r="Q116" s="82">
        <f>P116+P117+P118+P119</f>
        <v>0</v>
      </c>
      <c r="R116" s="111" t="e">
        <f>P116/Q116*N116</f>
        <v>#DIV/0!</v>
      </c>
      <c r="S116" s="111" t="e">
        <f aca="true" t="shared" si="17" ref="S116:S125">R116/1.302</f>
        <v>#DIV/0!</v>
      </c>
      <c r="T116" s="111" t="e">
        <f aca="true" t="shared" si="18" ref="T116:T125">R116-S116</f>
        <v>#DIV/0!</v>
      </c>
    </row>
    <row r="117" spans="1:20" ht="12.75">
      <c r="A117" s="91"/>
      <c r="B117" s="82"/>
      <c r="C117" s="82"/>
      <c r="D117" s="82"/>
      <c r="E117" s="82"/>
      <c r="F117" s="82"/>
      <c r="G117" s="82"/>
      <c r="H117" s="82"/>
      <c r="I117" s="140"/>
      <c r="J117" s="93"/>
      <c r="K117" s="146"/>
      <c r="L117" s="147"/>
      <c r="M117" s="105"/>
      <c r="N117" s="105"/>
      <c r="O117" s="88"/>
      <c r="P117" s="89"/>
      <c r="Q117" s="82"/>
      <c r="R117" s="111" t="e">
        <f>P117/Q116*N116</f>
        <v>#DIV/0!</v>
      </c>
      <c r="S117" s="111" t="e">
        <f t="shared" si="17"/>
        <v>#DIV/0!</v>
      </c>
      <c r="T117" s="111" t="e">
        <f t="shared" si="18"/>
        <v>#DIV/0!</v>
      </c>
    </row>
    <row r="118" spans="1:20" ht="12.75">
      <c r="A118" s="91"/>
      <c r="B118" s="82"/>
      <c r="C118" s="82"/>
      <c r="D118" s="82"/>
      <c r="E118" s="82"/>
      <c r="F118" s="82"/>
      <c r="G118" s="82"/>
      <c r="H118" s="82"/>
      <c r="I118" s="140"/>
      <c r="J118" s="93"/>
      <c r="K118" s="146"/>
      <c r="L118" s="147"/>
      <c r="M118" s="105"/>
      <c r="N118" s="105"/>
      <c r="O118" s="88"/>
      <c r="P118" s="89"/>
      <c r="Q118" s="82"/>
      <c r="R118" s="111" t="e">
        <f>P118/Q116*N116</f>
        <v>#DIV/0!</v>
      </c>
      <c r="S118" s="111" t="e">
        <f t="shared" si="17"/>
        <v>#DIV/0!</v>
      </c>
      <c r="T118" s="111" t="e">
        <f t="shared" si="18"/>
        <v>#DIV/0!</v>
      </c>
    </row>
    <row r="119" spans="1:20" ht="12.75">
      <c r="A119" s="91"/>
      <c r="B119" s="82"/>
      <c r="C119" s="82"/>
      <c r="D119" s="82"/>
      <c r="E119" s="82"/>
      <c r="F119" s="82"/>
      <c r="G119" s="82"/>
      <c r="H119" s="82"/>
      <c r="I119" s="140"/>
      <c r="J119" s="93"/>
      <c r="K119" s="148"/>
      <c r="L119" s="149"/>
      <c r="M119" s="105"/>
      <c r="N119" s="105"/>
      <c r="O119" s="88"/>
      <c r="P119" s="89"/>
      <c r="Q119" s="82"/>
      <c r="R119" s="111" t="e">
        <f>P119/Q116*N116</f>
        <v>#DIV/0!</v>
      </c>
      <c r="S119" s="111" t="e">
        <f t="shared" si="17"/>
        <v>#DIV/0!</v>
      </c>
      <c r="T119" s="111" t="e">
        <f t="shared" si="18"/>
        <v>#DIV/0!</v>
      </c>
    </row>
    <row r="120" spans="1:20" ht="12.75" customHeight="1">
      <c r="A120" s="91"/>
      <c r="B120" s="82"/>
      <c r="C120" s="82"/>
      <c r="D120" s="82"/>
      <c r="E120" s="82"/>
      <c r="F120" s="82"/>
      <c r="G120" s="82"/>
      <c r="H120" s="82"/>
      <c r="I120" s="140"/>
      <c r="J120" s="93"/>
      <c r="K120" s="144" t="s">
        <v>8</v>
      </c>
      <c r="L120" s="145"/>
      <c r="M120" s="105">
        <v>7</v>
      </c>
      <c r="N120" s="105">
        <f>H81*M120/100</f>
        <v>0</v>
      </c>
      <c r="O120" s="88"/>
      <c r="P120" s="89"/>
      <c r="Q120" s="82">
        <f>P120+P121+P122+P123+P124+P125</f>
        <v>0</v>
      </c>
      <c r="R120" s="111" t="e">
        <f>P120/Q120*N120</f>
        <v>#DIV/0!</v>
      </c>
      <c r="S120" s="111" t="e">
        <f t="shared" si="17"/>
        <v>#DIV/0!</v>
      </c>
      <c r="T120" s="111" t="e">
        <f t="shared" si="18"/>
        <v>#DIV/0!</v>
      </c>
    </row>
    <row r="121" spans="1:20" ht="12.75">
      <c r="A121" s="91"/>
      <c r="B121" s="82"/>
      <c r="C121" s="82"/>
      <c r="D121" s="82"/>
      <c r="E121" s="82"/>
      <c r="F121" s="82"/>
      <c r="G121" s="82"/>
      <c r="H121" s="82"/>
      <c r="I121" s="140"/>
      <c r="J121" s="93"/>
      <c r="K121" s="146"/>
      <c r="L121" s="147"/>
      <c r="M121" s="105"/>
      <c r="N121" s="105"/>
      <c r="O121" s="88"/>
      <c r="P121" s="89"/>
      <c r="Q121" s="82"/>
      <c r="R121" s="111" t="e">
        <f>P121/Q120*N120</f>
        <v>#DIV/0!</v>
      </c>
      <c r="S121" s="111" t="e">
        <f t="shared" si="17"/>
        <v>#DIV/0!</v>
      </c>
      <c r="T121" s="111" t="e">
        <f t="shared" si="18"/>
        <v>#DIV/0!</v>
      </c>
    </row>
    <row r="122" spans="1:20" ht="12.75">
      <c r="A122" s="91"/>
      <c r="B122" s="82"/>
      <c r="C122" s="82"/>
      <c r="D122" s="82"/>
      <c r="E122" s="82"/>
      <c r="F122" s="82"/>
      <c r="G122" s="82"/>
      <c r="H122" s="82"/>
      <c r="I122" s="140"/>
      <c r="J122" s="93"/>
      <c r="K122" s="146"/>
      <c r="L122" s="147"/>
      <c r="M122" s="105"/>
      <c r="N122" s="105"/>
      <c r="O122" s="88"/>
      <c r="P122" s="89"/>
      <c r="Q122" s="82"/>
      <c r="R122" s="111" t="e">
        <f>P122/Q120*N120</f>
        <v>#DIV/0!</v>
      </c>
      <c r="S122" s="111" t="e">
        <f t="shared" si="17"/>
        <v>#DIV/0!</v>
      </c>
      <c r="T122" s="111" t="e">
        <f t="shared" si="18"/>
        <v>#DIV/0!</v>
      </c>
    </row>
    <row r="123" spans="1:20" ht="12.75">
      <c r="A123" s="91"/>
      <c r="B123" s="82"/>
      <c r="C123" s="82"/>
      <c r="D123" s="82"/>
      <c r="E123" s="82"/>
      <c r="F123" s="82"/>
      <c r="G123" s="82"/>
      <c r="H123" s="82"/>
      <c r="I123" s="140"/>
      <c r="J123" s="93"/>
      <c r="K123" s="146"/>
      <c r="L123" s="147"/>
      <c r="M123" s="105"/>
      <c r="N123" s="105"/>
      <c r="O123" s="88"/>
      <c r="P123" s="89"/>
      <c r="Q123" s="82"/>
      <c r="R123" s="111" t="e">
        <f>P123/Q120*N120</f>
        <v>#DIV/0!</v>
      </c>
      <c r="S123" s="111" t="e">
        <f t="shared" si="17"/>
        <v>#DIV/0!</v>
      </c>
      <c r="T123" s="111" t="e">
        <f t="shared" si="18"/>
        <v>#DIV/0!</v>
      </c>
    </row>
    <row r="124" spans="1:20" ht="12.75">
      <c r="A124" s="91"/>
      <c r="B124" s="82"/>
      <c r="C124" s="82"/>
      <c r="D124" s="82"/>
      <c r="E124" s="82"/>
      <c r="F124" s="82"/>
      <c r="G124" s="82"/>
      <c r="H124" s="82"/>
      <c r="I124" s="140"/>
      <c r="J124" s="93"/>
      <c r="K124" s="146"/>
      <c r="L124" s="147"/>
      <c r="M124" s="105"/>
      <c r="N124" s="105"/>
      <c r="O124" s="88"/>
      <c r="P124" s="89"/>
      <c r="Q124" s="82"/>
      <c r="R124" s="111" t="e">
        <f>P124/Q120*N120</f>
        <v>#DIV/0!</v>
      </c>
      <c r="S124" s="111" t="e">
        <f t="shared" si="17"/>
        <v>#DIV/0!</v>
      </c>
      <c r="T124" s="111" t="e">
        <f t="shared" si="18"/>
        <v>#DIV/0!</v>
      </c>
    </row>
    <row r="125" spans="1:20" ht="12.75" customHeight="1">
      <c r="A125" s="91"/>
      <c r="B125" s="82"/>
      <c r="C125" s="82"/>
      <c r="D125" s="82"/>
      <c r="E125" s="82"/>
      <c r="F125" s="82"/>
      <c r="G125" s="82"/>
      <c r="H125" s="82"/>
      <c r="I125" s="140"/>
      <c r="J125" s="93"/>
      <c r="K125" s="148"/>
      <c r="L125" s="149"/>
      <c r="M125" s="105"/>
      <c r="N125" s="105"/>
      <c r="O125" s="88"/>
      <c r="P125" s="89"/>
      <c r="Q125" s="82"/>
      <c r="R125" s="111" t="e">
        <f>P125/Q120*N120</f>
        <v>#DIV/0!</v>
      </c>
      <c r="S125" s="111" t="e">
        <f t="shared" si="17"/>
        <v>#DIV/0!</v>
      </c>
      <c r="T125" s="111" t="e">
        <f t="shared" si="18"/>
        <v>#DIV/0!</v>
      </c>
    </row>
    <row r="126" spans="1:20" ht="15.75">
      <c r="A126" s="91"/>
      <c r="B126" s="82"/>
      <c r="C126" s="82"/>
      <c r="D126" s="82"/>
      <c r="E126" s="82"/>
      <c r="F126" s="82"/>
      <c r="G126" s="82"/>
      <c r="H126" s="82"/>
      <c r="I126" s="140" t="s">
        <v>1</v>
      </c>
      <c r="J126" s="141" t="s">
        <v>11</v>
      </c>
      <c r="K126" s="142"/>
      <c r="L126" s="143"/>
      <c r="M126" s="128">
        <v>5</v>
      </c>
      <c r="N126" s="135">
        <f>H81*M126/100</f>
        <v>0</v>
      </c>
      <c r="O126" s="88"/>
      <c r="P126" s="89"/>
      <c r="Q126" s="97"/>
      <c r="R126" s="111"/>
      <c r="S126" s="111"/>
      <c r="T126" s="111"/>
    </row>
    <row r="127" spans="1:20" ht="12.75" customHeight="1">
      <c r="A127" s="91"/>
      <c r="B127" s="82"/>
      <c r="C127" s="82"/>
      <c r="D127" s="82"/>
      <c r="E127" s="82"/>
      <c r="F127" s="82"/>
      <c r="G127" s="82"/>
      <c r="H127" s="82"/>
      <c r="I127" s="140"/>
      <c r="J127" s="93" t="s">
        <v>10</v>
      </c>
      <c r="K127" s="144" t="s">
        <v>8</v>
      </c>
      <c r="L127" s="145"/>
      <c r="M127" s="105">
        <v>3</v>
      </c>
      <c r="N127" s="105">
        <f>H81*M127/100</f>
        <v>0</v>
      </c>
      <c r="O127" s="88"/>
      <c r="P127" s="89"/>
      <c r="Q127" s="82">
        <f>P127+P128+P129+P130+P131</f>
        <v>0</v>
      </c>
      <c r="R127" s="111" t="e">
        <f>P127/Q127*N127</f>
        <v>#DIV/0!</v>
      </c>
      <c r="S127" s="111" t="e">
        <f aca="true" t="shared" si="19" ref="S127:S137">R127/1.302</f>
        <v>#DIV/0!</v>
      </c>
      <c r="T127" s="111" t="e">
        <f aca="true" t="shared" si="20" ref="T127:T137">R127-S127</f>
        <v>#DIV/0!</v>
      </c>
    </row>
    <row r="128" spans="1:20" ht="12.75">
      <c r="A128" s="91"/>
      <c r="B128" s="82"/>
      <c r="C128" s="82"/>
      <c r="D128" s="82"/>
      <c r="E128" s="82"/>
      <c r="F128" s="82"/>
      <c r="G128" s="82"/>
      <c r="H128" s="82"/>
      <c r="I128" s="140"/>
      <c r="J128" s="93"/>
      <c r="K128" s="146"/>
      <c r="L128" s="147"/>
      <c r="M128" s="105"/>
      <c r="N128" s="105"/>
      <c r="O128" s="88"/>
      <c r="P128" s="89"/>
      <c r="Q128" s="82"/>
      <c r="R128" s="111" t="e">
        <f>P128/Q127*N127</f>
        <v>#DIV/0!</v>
      </c>
      <c r="S128" s="111" t="e">
        <f t="shared" si="19"/>
        <v>#DIV/0!</v>
      </c>
      <c r="T128" s="111" t="e">
        <f t="shared" si="20"/>
        <v>#DIV/0!</v>
      </c>
    </row>
    <row r="129" spans="1:20" ht="12.75">
      <c r="A129" s="91"/>
      <c r="B129" s="82"/>
      <c r="C129" s="82"/>
      <c r="D129" s="82"/>
      <c r="E129" s="82"/>
      <c r="F129" s="82"/>
      <c r="G129" s="82"/>
      <c r="H129" s="82"/>
      <c r="I129" s="140"/>
      <c r="J129" s="93"/>
      <c r="K129" s="146"/>
      <c r="L129" s="147"/>
      <c r="M129" s="105"/>
      <c r="N129" s="105"/>
      <c r="O129" s="88"/>
      <c r="P129" s="89"/>
      <c r="Q129" s="82"/>
      <c r="R129" s="111" t="e">
        <f>P129/Q127*N127</f>
        <v>#DIV/0!</v>
      </c>
      <c r="S129" s="111" t="e">
        <f t="shared" si="19"/>
        <v>#DIV/0!</v>
      </c>
      <c r="T129" s="111" t="e">
        <f t="shared" si="20"/>
        <v>#DIV/0!</v>
      </c>
    </row>
    <row r="130" spans="1:20" ht="12.75">
      <c r="A130" s="91"/>
      <c r="B130" s="82"/>
      <c r="C130" s="82"/>
      <c r="D130" s="82"/>
      <c r="E130" s="82"/>
      <c r="F130" s="82"/>
      <c r="G130" s="82"/>
      <c r="H130" s="82"/>
      <c r="I130" s="140"/>
      <c r="J130" s="93"/>
      <c r="K130" s="146"/>
      <c r="L130" s="147"/>
      <c r="M130" s="105"/>
      <c r="N130" s="105"/>
      <c r="O130" s="88"/>
      <c r="P130" s="89"/>
      <c r="Q130" s="82"/>
      <c r="R130" s="111" t="e">
        <f>P130/Q127*N127</f>
        <v>#DIV/0!</v>
      </c>
      <c r="S130" s="111" t="e">
        <f t="shared" si="19"/>
        <v>#DIV/0!</v>
      </c>
      <c r="T130" s="111" t="e">
        <f t="shared" si="20"/>
        <v>#DIV/0!</v>
      </c>
    </row>
    <row r="131" spans="1:20" ht="12.75">
      <c r="A131" s="91"/>
      <c r="B131" s="82"/>
      <c r="C131" s="82"/>
      <c r="D131" s="82"/>
      <c r="E131" s="82"/>
      <c r="F131" s="82"/>
      <c r="G131" s="82"/>
      <c r="H131" s="82"/>
      <c r="I131" s="140"/>
      <c r="J131" s="93"/>
      <c r="K131" s="148"/>
      <c r="L131" s="149"/>
      <c r="M131" s="105"/>
      <c r="N131" s="105"/>
      <c r="O131" s="88"/>
      <c r="P131" s="89"/>
      <c r="Q131" s="82"/>
      <c r="R131" s="111" t="e">
        <f>P131/Q127*N127</f>
        <v>#DIV/0!</v>
      </c>
      <c r="S131" s="111" t="e">
        <f t="shared" si="19"/>
        <v>#DIV/0!</v>
      </c>
      <c r="T131" s="111" t="e">
        <f t="shared" si="20"/>
        <v>#DIV/0!</v>
      </c>
    </row>
    <row r="132" spans="1:20" ht="12.75" customHeight="1">
      <c r="A132" s="91"/>
      <c r="B132" s="82"/>
      <c r="C132" s="82"/>
      <c r="D132" s="82"/>
      <c r="E132" s="82"/>
      <c r="F132" s="82"/>
      <c r="G132" s="82"/>
      <c r="H132" s="82"/>
      <c r="I132" s="140"/>
      <c r="J132" s="93"/>
      <c r="K132" s="144" t="s">
        <v>9</v>
      </c>
      <c r="L132" s="145"/>
      <c r="M132" s="105">
        <v>2</v>
      </c>
      <c r="N132" s="105">
        <f>H81*M132/100</f>
        <v>0</v>
      </c>
      <c r="O132" s="88"/>
      <c r="P132" s="89"/>
      <c r="Q132" s="82">
        <f>P132+P133+P134+P135+P136</f>
        <v>0</v>
      </c>
      <c r="R132" s="111" t="e">
        <f>P132/Q132*N132</f>
        <v>#DIV/0!</v>
      </c>
      <c r="S132" s="111" t="e">
        <f t="shared" si="19"/>
        <v>#DIV/0!</v>
      </c>
      <c r="T132" s="111" t="e">
        <f t="shared" si="20"/>
        <v>#DIV/0!</v>
      </c>
    </row>
    <row r="133" spans="1:20" ht="12.75">
      <c r="A133" s="91"/>
      <c r="B133" s="82"/>
      <c r="C133" s="82"/>
      <c r="D133" s="82"/>
      <c r="E133" s="82"/>
      <c r="F133" s="82"/>
      <c r="G133" s="82"/>
      <c r="H133" s="82"/>
      <c r="I133" s="140"/>
      <c r="J133" s="93"/>
      <c r="K133" s="146"/>
      <c r="L133" s="147"/>
      <c r="M133" s="105"/>
      <c r="N133" s="105"/>
      <c r="O133" s="88"/>
      <c r="P133" s="89"/>
      <c r="Q133" s="82"/>
      <c r="R133" s="111" t="e">
        <f>P133/Q132*N132</f>
        <v>#DIV/0!</v>
      </c>
      <c r="S133" s="111" t="e">
        <f t="shared" si="19"/>
        <v>#DIV/0!</v>
      </c>
      <c r="T133" s="111" t="e">
        <f t="shared" si="20"/>
        <v>#DIV/0!</v>
      </c>
    </row>
    <row r="134" spans="1:20" ht="12.75">
      <c r="A134" s="91"/>
      <c r="B134" s="82"/>
      <c r="C134" s="82"/>
      <c r="D134" s="82"/>
      <c r="E134" s="82"/>
      <c r="F134" s="82"/>
      <c r="G134" s="82"/>
      <c r="H134" s="82"/>
      <c r="I134" s="140"/>
      <c r="J134" s="93"/>
      <c r="K134" s="146"/>
      <c r="L134" s="147"/>
      <c r="M134" s="105"/>
      <c r="N134" s="105"/>
      <c r="O134" s="88"/>
      <c r="P134" s="89"/>
      <c r="Q134" s="82"/>
      <c r="R134" s="111" t="e">
        <f>P134/Q132*N132</f>
        <v>#DIV/0!</v>
      </c>
      <c r="S134" s="111" t="e">
        <f t="shared" si="19"/>
        <v>#DIV/0!</v>
      </c>
      <c r="T134" s="111" t="e">
        <f t="shared" si="20"/>
        <v>#DIV/0!</v>
      </c>
    </row>
    <row r="135" spans="1:20" ht="12.75">
      <c r="A135" s="91"/>
      <c r="B135" s="82"/>
      <c r="C135" s="82"/>
      <c r="D135" s="82"/>
      <c r="E135" s="82"/>
      <c r="F135" s="82"/>
      <c r="G135" s="82"/>
      <c r="H135" s="82"/>
      <c r="I135" s="140"/>
      <c r="J135" s="93"/>
      <c r="K135" s="146"/>
      <c r="L135" s="147"/>
      <c r="M135" s="105"/>
      <c r="N135" s="105"/>
      <c r="O135" s="88"/>
      <c r="P135" s="89"/>
      <c r="Q135" s="82"/>
      <c r="R135" s="111" t="e">
        <f>P135/Q132*N132</f>
        <v>#DIV/0!</v>
      </c>
      <c r="S135" s="111" t="e">
        <f t="shared" si="19"/>
        <v>#DIV/0!</v>
      </c>
      <c r="T135" s="111" t="e">
        <f t="shared" si="20"/>
        <v>#DIV/0!</v>
      </c>
    </row>
    <row r="136" spans="1:20" ht="12.75" customHeight="1">
      <c r="A136" s="91"/>
      <c r="B136" s="82"/>
      <c r="C136" s="82"/>
      <c r="D136" s="82"/>
      <c r="E136" s="82"/>
      <c r="F136" s="82"/>
      <c r="G136" s="82"/>
      <c r="H136" s="82"/>
      <c r="I136" s="140"/>
      <c r="J136" s="93"/>
      <c r="K136" s="148"/>
      <c r="L136" s="149"/>
      <c r="M136" s="105"/>
      <c r="N136" s="105"/>
      <c r="O136" s="88"/>
      <c r="P136" s="89"/>
      <c r="Q136" s="82"/>
      <c r="R136" s="111" t="e">
        <f>P136/Q132*N132</f>
        <v>#DIV/0!</v>
      </c>
      <c r="S136" s="111" t="e">
        <f t="shared" si="19"/>
        <v>#DIV/0!</v>
      </c>
      <c r="T136" s="111" t="e">
        <f t="shared" si="20"/>
        <v>#DIV/0!</v>
      </c>
    </row>
    <row r="137" spans="1:20" ht="36" customHeight="1">
      <c r="A137" s="115"/>
      <c r="B137" s="82"/>
      <c r="C137" s="82"/>
      <c r="D137" s="82"/>
      <c r="E137" s="82"/>
      <c r="F137" s="82"/>
      <c r="G137" s="82"/>
      <c r="H137" s="82"/>
      <c r="I137" s="125" t="s">
        <v>134</v>
      </c>
      <c r="J137" s="126"/>
      <c r="K137" s="126"/>
      <c r="L137" s="127"/>
      <c r="M137" s="128">
        <v>5</v>
      </c>
      <c r="N137" s="135">
        <f>H81*M137/100</f>
        <v>0</v>
      </c>
      <c r="O137" s="88"/>
      <c r="P137" s="89"/>
      <c r="Q137" s="97"/>
      <c r="R137" s="194">
        <f>N137</f>
        <v>0</v>
      </c>
      <c r="S137" s="194">
        <f t="shared" si="19"/>
        <v>0</v>
      </c>
      <c r="T137" s="194">
        <f t="shared" si="20"/>
        <v>0</v>
      </c>
    </row>
    <row r="138" spans="1:20" ht="15.75" customHeight="1">
      <c r="A138" s="81" t="s">
        <v>185</v>
      </c>
      <c r="B138" s="82"/>
      <c r="C138" s="82">
        <v>6000</v>
      </c>
      <c r="D138" s="82">
        <f>C138*B138</f>
        <v>0</v>
      </c>
      <c r="E138" s="82">
        <f>D138*45%</f>
        <v>0</v>
      </c>
      <c r="F138" s="82">
        <f>D138*55%</f>
        <v>0</v>
      </c>
      <c r="G138" s="82">
        <f>F138*0.15</f>
        <v>0</v>
      </c>
      <c r="H138" s="82">
        <f>F138-G138</f>
        <v>0</v>
      </c>
      <c r="I138" s="84" t="s">
        <v>25</v>
      </c>
      <c r="J138" s="125" t="s">
        <v>5</v>
      </c>
      <c r="K138" s="126"/>
      <c r="L138" s="127"/>
      <c r="M138" s="128">
        <v>72</v>
      </c>
      <c r="N138" s="128">
        <f>H138*M138/100</f>
        <v>0</v>
      </c>
      <c r="O138" s="88"/>
      <c r="P138" s="89"/>
      <c r="Q138" s="97"/>
      <c r="R138" s="194" t="e">
        <f>SUM(R140:R171)</f>
        <v>#DIV/0!</v>
      </c>
      <c r="S138" s="194" t="e">
        <f>SUM(S140:S171)</f>
        <v>#DIV/0!</v>
      </c>
      <c r="T138" s="194" t="e">
        <f>SUM(T140:T171)</f>
        <v>#DIV/0!</v>
      </c>
    </row>
    <row r="139" spans="1:20" ht="15.75" customHeight="1">
      <c r="A139" s="91"/>
      <c r="B139" s="82"/>
      <c r="C139" s="82"/>
      <c r="D139" s="82"/>
      <c r="E139" s="82"/>
      <c r="F139" s="82"/>
      <c r="G139" s="82"/>
      <c r="H139" s="82"/>
      <c r="I139" s="84"/>
      <c r="J139" s="93" t="s">
        <v>10</v>
      </c>
      <c r="K139" s="151" t="s">
        <v>7</v>
      </c>
      <c r="L139" s="152"/>
      <c r="M139" s="110">
        <v>33</v>
      </c>
      <c r="N139" s="110">
        <f>H138*M139/100</f>
        <v>0</v>
      </c>
      <c r="O139" s="88"/>
      <c r="P139" s="89"/>
      <c r="Q139" s="97"/>
      <c r="R139" s="111"/>
      <c r="S139" s="111"/>
      <c r="T139" s="111"/>
    </row>
    <row r="140" spans="1:20" ht="25.5">
      <c r="A140" s="91"/>
      <c r="B140" s="82"/>
      <c r="C140" s="82"/>
      <c r="D140" s="82"/>
      <c r="E140" s="82"/>
      <c r="F140" s="82"/>
      <c r="G140" s="82"/>
      <c r="H140" s="82"/>
      <c r="I140" s="84"/>
      <c r="J140" s="93"/>
      <c r="K140" s="68" t="s">
        <v>10</v>
      </c>
      <c r="L140" s="98" t="s">
        <v>165</v>
      </c>
      <c r="M140" s="135">
        <v>4</v>
      </c>
      <c r="N140" s="97">
        <f>H138*M140/100</f>
        <v>0</v>
      </c>
      <c r="O140" s="88"/>
      <c r="P140" s="89"/>
      <c r="Q140" s="97"/>
      <c r="R140" s="111">
        <f>N140</f>
        <v>0</v>
      </c>
      <c r="S140" s="111">
        <f aca="true" t="shared" si="21" ref="S140:S146">R140/1.302</f>
        <v>0</v>
      </c>
      <c r="T140" s="111">
        <f aca="true" t="shared" si="22" ref="T140:T146">R140-S140</f>
        <v>0</v>
      </c>
    </row>
    <row r="141" spans="1:20" ht="25.5">
      <c r="A141" s="91"/>
      <c r="B141" s="82"/>
      <c r="C141" s="82"/>
      <c r="D141" s="82"/>
      <c r="E141" s="82"/>
      <c r="F141" s="82"/>
      <c r="G141" s="82"/>
      <c r="H141" s="82"/>
      <c r="I141" s="84"/>
      <c r="J141" s="93"/>
      <c r="K141" s="68"/>
      <c r="L141" s="98" t="s">
        <v>167</v>
      </c>
      <c r="M141" s="135">
        <v>3</v>
      </c>
      <c r="N141" s="97">
        <f>M141*H138/100</f>
        <v>0</v>
      </c>
      <c r="O141" s="88"/>
      <c r="P141" s="89"/>
      <c r="Q141" s="97"/>
      <c r="R141" s="111">
        <f>N141</f>
        <v>0</v>
      </c>
      <c r="S141" s="111">
        <f t="shared" si="21"/>
        <v>0</v>
      </c>
      <c r="T141" s="111">
        <f t="shared" si="22"/>
        <v>0</v>
      </c>
    </row>
    <row r="142" spans="1:20" ht="12.75" customHeight="1">
      <c r="A142" s="91"/>
      <c r="B142" s="82"/>
      <c r="C142" s="82"/>
      <c r="D142" s="82"/>
      <c r="E142" s="82"/>
      <c r="F142" s="82"/>
      <c r="G142" s="82"/>
      <c r="H142" s="82"/>
      <c r="I142" s="84"/>
      <c r="J142" s="93"/>
      <c r="K142" s="68"/>
      <c r="L142" s="104" t="s">
        <v>166</v>
      </c>
      <c r="M142" s="136">
        <v>21</v>
      </c>
      <c r="N142" s="82">
        <f>H138*M142/100</f>
        <v>0</v>
      </c>
      <c r="O142" s="88"/>
      <c r="P142" s="89"/>
      <c r="Q142" s="82">
        <f>P142+P145+P143+P144</f>
        <v>0</v>
      </c>
      <c r="R142" s="111" t="e">
        <f>P142/Q142*N142</f>
        <v>#DIV/0!</v>
      </c>
      <c r="S142" s="111" t="e">
        <f t="shared" si="21"/>
        <v>#DIV/0!</v>
      </c>
      <c r="T142" s="111" t="e">
        <f t="shared" si="22"/>
        <v>#DIV/0!</v>
      </c>
    </row>
    <row r="143" spans="1:20" ht="12.75" customHeight="1">
      <c r="A143" s="91"/>
      <c r="B143" s="82"/>
      <c r="C143" s="82"/>
      <c r="D143" s="82"/>
      <c r="E143" s="82"/>
      <c r="F143" s="82"/>
      <c r="G143" s="82"/>
      <c r="H143" s="82"/>
      <c r="I143" s="84"/>
      <c r="J143" s="93"/>
      <c r="K143" s="68"/>
      <c r="L143" s="104"/>
      <c r="M143" s="136"/>
      <c r="N143" s="82"/>
      <c r="O143" s="101"/>
      <c r="P143" s="89"/>
      <c r="Q143" s="82"/>
      <c r="R143" s="111" t="e">
        <f>P143/Q142*N142</f>
        <v>#DIV/0!</v>
      </c>
      <c r="S143" s="111" t="e">
        <f t="shared" si="21"/>
        <v>#DIV/0!</v>
      </c>
      <c r="T143" s="111" t="e">
        <f t="shared" si="22"/>
        <v>#DIV/0!</v>
      </c>
    </row>
    <row r="144" spans="1:20" ht="12.75" customHeight="1">
      <c r="A144" s="91"/>
      <c r="B144" s="82"/>
      <c r="C144" s="82"/>
      <c r="D144" s="82"/>
      <c r="E144" s="82"/>
      <c r="F144" s="82"/>
      <c r="G144" s="82"/>
      <c r="H144" s="82"/>
      <c r="I144" s="84"/>
      <c r="J144" s="93"/>
      <c r="K144" s="68"/>
      <c r="L144" s="104"/>
      <c r="M144" s="136"/>
      <c r="N144" s="82"/>
      <c r="O144" s="88"/>
      <c r="P144" s="89"/>
      <c r="Q144" s="82"/>
      <c r="R144" s="111" t="e">
        <f>P144/Q142*N142</f>
        <v>#DIV/0!</v>
      </c>
      <c r="S144" s="111" t="e">
        <f t="shared" si="21"/>
        <v>#DIV/0!</v>
      </c>
      <c r="T144" s="111" t="e">
        <f t="shared" si="22"/>
        <v>#DIV/0!</v>
      </c>
    </row>
    <row r="145" spans="1:20" ht="12.75" customHeight="1">
      <c r="A145" s="91"/>
      <c r="B145" s="82"/>
      <c r="C145" s="82"/>
      <c r="D145" s="82"/>
      <c r="E145" s="82"/>
      <c r="F145" s="82"/>
      <c r="G145" s="82"/>
      <c r="H145" s="82"/>
      <c r="I145" s="84"/>
      <c r="J145" s="93"/>
      <c r="K145" s="68"/>
      <c r="L145" s="104"/>
      <c r="M145" s="136"/>
      <c r="N145" s="82"/>
      <c r="O145" s="88"/>
      <c r="P145" s="89"/>
      <c r="Q145" s="82"/>
      <c r="R145" s="111" t="e">
        <f>P145/Q142*N142</f>
        <v>#DIV/0!</v>
      </c>
      <c r="S145" s="111" t="e">
        <f t="shared" si="21"/>
        <v>#DIV/0!</v>
      </c>
      <c r="T145" s="111" t="e">
        <f t="shared" si="22"/>
        <v>#DIV/0!</v>
      </c>
    </row>
    <row r="146" spans="1:20" ht="15">
      <c r="A146" s="91"/>
      <c r="B146" s="82"/>
      <c r="C146" s="82"/>
      <c r="D146" s="82"/>
      <c r="E146" s="82"/>
      <c r="F146" s="82"/>
      <c r="G146" s="82"/>
      <c r="H146" s="82"/>
      <c r="I146" s="84"/>
      <c r="J146" s="93"/>
      <c r="K146" s="68"/>
      <c r="L146" s="98" t="s">
        <v>19</v>
      </c>
      <c r="M146" s="135">
        <v>5</v>
      </c>
      <c r="N146" s="97">
        <f>H138*M146/100</f>
        <v>0</v>
      </c>
      <c r="O146" s="88"/>
      <c r="P146" s="89"/>
      <c r="Q146" s="97"/>
      <c r="R146" s="111">
        <f>N146</f>
        <v>0</v>
      </c>
      <c r="S146" s="111">
        <f t="shared" si="21"/>
        <v>0</v>
      </c>
      <c r="T146" s="111">
        <f t="shared" si="22"/>
        <v>0</v>
      </c>
    </row>
    <row r="147" spans="1:20" ht="30.75" customHeight="1">
      <c r="A147" s="91"/>
      <c r="B147" s="82"/>
      <c r="C147" s="82"/>
      <c r="D147" s="82"/>
      <c r="E147" s="82"/>
      <c r="F147" s="82"/>
      <c r="G147" s="82"/>
      <c r="H147" s="82"/>
      <c r="I147" s="84"/>
      <c r="J147" s="93"/>
      <c r="K147" s="151" t="s">
        <v>8</v>
      </c>
      <c r="L147" s="152"/>
      <c r="M147" s="128">
        <v>30</v>
      </c>
      <c r="N147" s="110">
        <f>H138*M147/100</f>
        <v>0</v>
      </c>
      <c r="O147" s="88"/>
      <c r="P147" s="89"/>
      <c r="Q147" s="97"/>
      <c r="R147" s="111"/>
      <c r="S147" s="111"/>
      <c r="T147" s="111"/>
    </row>
    <row r="148" spans="1:20" ht="15">
      <c r="A148" s="91"/>
      <c r="B148" s="82"/>
      <c r="C148" s="82"/>
      <c r="D148" s="82"/>
      <c r="E148" s="82"/>
      <c r="F148" s="82"/>
      <c r="G148" s="82"/>
      <c r="H148" s="82"/>
      <c r="I148" s="84"/>
      <c r="J148" s="93"/>
      <c r="K148" s="68" t="s">
        <v>10</v>
      </c>
      <c r="L148" s="98" t="s">
        <v>20</v>
      </c>
      <c r="M148" s="135">
        <v>3</v>
      </c>
      <c r="N148" s="97">
        <f>H138*M148/100</f>
        <v>0</v>
      </c>
      <c r="O148" s="88"/>
      <c r="P148" s="89"/>
      <c r="Q148" s="97"/>
      <c r="R148" s="111">
        <f>N148</f>
        <v>0</v>
      </c>
      <c r="S148" s="111">
        <f aca="true" t="shared" si="23" ref="S148:S158">R148/1.302</f>
        <v>0</v>
      </c>
      <c r="T148" s="111">
        <f aca="true" t="shared" si="24" ref="T148:T158">R148-S148</f>
        <v>0</v>
      </c>
    </row>
    <row r="149" spans="1:20" ht="12.75">
      <c r="A149" s="91"/>
      <c r="B149" s="82"/>
      <c r="C149" s="82"/>
      <c r="D149" s="82"/>
      <c r="E149" s="82"/>
      <c r="F149" s="82"/>
      <c r="G149" s="82"/>
      <c r="H149" s="82"/>
      <c r="I149" s="84"/>
      <c r="J149" s="93"/>
      <c r="K149" s="68"/>
      <c r="L149" s="104" t="s">
        <v>173</v>
      </c>
      <c r="M149" s="136">
        <v>13</v>
      </c>
      <c r="N149" s="82">
        <f>H138*M149/100</f>
        <v>0</v>
      </c>
      <c r="O149" s="88"/>
      <c r="P149" s="89"/>
      <c r="Q149" s="82">
        <f>P149+P151+P152+P150</f>
        <v>0</v>
      </c>
      <c r="R149" s="111" t="e">
        <f>P149/Q149*N149</f>
        <v>#DIV/0!</v>
      </c>
      <c r="S149" s="111" t="e">
        <f t="shared" si="23"/>
        <v>#DIV/0!</v>
      </c>
      <c r="T149" s="111" t="e">
        <f t="shared" si="24"/>
        <v>#DIV/0!</v>
      </c>
    </row>
    <row r="150" spans="1:20" ht="12.75">
      <c r="A150" s="91"/>
      <c r="B150" s="82"/>
      <c r="C150" s="82"/>
      <c r="D150" s="82"/>
      <c r="E150" s="82"/>
      <c r="F150" s="82"/>
      <c r="G150" s="82"/>
      <c r="H150" s="82"/>
      <c r="I150" s="84"/>
      <c r="J150" s="93"/>
      <c r="K150" s="68"/>
      <c r="L150" s="104"/>
      <c r="M150" s="136"/>
      <c r="N150" s="82"/>
      <c r="O150" s="88"/>
      <c r="P150" s="89"/>
      <c r="Q150" s="82"/>
      <c r="R150" s="111" t="e">
        <f>P150/Q149*N149</f>
        <v>#DIV/0!</v>
      </c>
      <c r="S150" s="111" t="e">
        <f t="shared" si="23"/>
        <v>#DIV/0!</v>
      </c>
      <c r="T150" s="111" t="e">
        <f t="shared" si="24"/>
        <v>#DIV/0!</v>
      </c>
    </row>
    <row r="151" spans="1:20" ht="12.75">
      <c r="A151" s="91"/>
      <c r="B151" s="82"/>
      <c r="C151" s="82"/>
      <c r="D151" s="82"/>
      <c r="E151" s="82"/>
      <c r="F151" s="82"/>
      <c r="G151" s="82"/>
      <c r="H151" s="82"/>
      <c r="I151" s="84"/>
      <c r="J151" s="93"/>
      <c r="K151" s="68"/>
      <c r="L151" s="104"/>
      <c r="M151" s="136"/>
      <c r="N151" s="82"/>
      <c r="O151" s="88"/>
      <c r="P151" s="89"/>
      <c r="Q151" s="82"/>
      <c r="R151" s="111" t="e">
        <f>P151/Q149*N149</f>
        <v>#DIV/0!</v>
      </c>
      <c r="S151" s="111" t="e">
        <f t="shared" si="23"/>
        <v>#DIV/0!</v>
      </c>
      <c r="T151" s="111" t="e">
        <f t="shared" si="24"/>
        <v>#DIV/0!</v>
      </c>
    </row>
    <row r="152" spans="1:20" ht="12.75">
      <c r="A152" s="91"/>
      <c r="B152" s="82"/>
      <c r="C152" s="82"/>
      <c r="D152" s="82"/>
      <c r="E152" s="82"/>
      <c r="F152" s="82"/>
      <c r="G152" s="82"/>
      <c r="H152" s="82"/>
      <c r="I152" s="84"/>
      <c r="J152" s="93"/>
      <c r="K152" s="68"/>
      <c r="L152" s="104"/>
      <c r="M152" s="136"/>
      <c r="N152" s="82"/>
      <c r="O152" s="88"/>
      <c r="P152" s="89"/>
      <c r="Q152" s="82"/>
      <c r="R152" s="111" t="e">
        <f>P152/Q149*N149</f>
        <v>#DIV/0!</v>
      </c>
      <c r="S152" s="111" t="e">
        <f t="shared" si="23"/>
        <v>#DIV/0!</v>
      </c>
      <c r="T152" s="111" t="e">
        <f t="shared" si="24"/>
        <v>#DIV/0!</v>
      </c>
    </row>
    <row r="153" spans="1:20" ht="25.5">
      <c r="A153" s="91"/>
      <c r="B153" s="82"/>
      <c r="C153" s="82"/>
      <c r="D153" s="82"/>
      <c r="E153" s="82"/>
      <c r="F153" s="82"/>
      <c r="G153" s="82"/>
      <c r="H153" s="82"/>
      <c r="I153" s="84"/>
      <c r="J153" s="93"/>
      <c r="K153" s="68"/>
      <c r="L153" s="98" t="s">
        <v>200</v>
      </c>
      <c r="M153" s="135">
        <v>3</v>
      </c>
      <c r="N153" s="97">
        <f>H138*M153/100</f>
        <v>0</v>
      </c>
      <c r="O153" s="88"/>
      <c r="P153" s="89"/>
      <c r="Q153" s="97"/>
      <c r="R153" s="111">
        <f>N153</f>
        <v>0</v>
      </c>
      <c r="S153" s="111">
        <f t="shared" si="23"/>
        <v>0</v>
      </c>
      <c r="T153" s="111">
        <f t="shared" si="24"/>
        <v>0</v>
      </c>
    </row>
    <row r="154" spans="1:20" ht="12.75" customHeight="1">
      <c r="A154" s="91"/>
      <c r="B154" s="82"/>
      <c r="C154" s="82"/>
      <c r="D154" s="82"/>
      <c r="E154" s="82"/>
      <c r="F154" s="82"/>
      <c r="G154" s="82"/>
      <c r="H154" s="82"/>
      <c r="I154" s="84"/>
      <c r="J154" s="93"/>
      <c r="K154" s="68"/>
      <c r="L154" s="104" t="s">
        <v>23</v>
      </c>
      <c r="M154" s="136">
        <v>11</v>
      </c>
      <c r="N154" s="82">
        <f>H138*M154/100</f>
        <v>0</v>
      </c>
      <c r="O154" s="88"/>
      <c r="P154" s="89"/>
      <c r="Q154" s="82">
        <f>P154+P155+P156+P157+P158</f>
        <v>0</v>
      </c>
      <c r="R154" s="111" t="e">
        <f>P154/Q154*N154</f>
        <v>#DIV/0!</v>
      </c>
      <c r="S154" s="111" t="e">
        <f t="shared" si="23"/>
        <v>#DIV/0!</v>
      </c>
      <c r="T154" s="111" t="e">
        <f t="shared" si="24"/>
        <v>#DIV/0!</v>
      </c>
    </row>
    <row r="155" spans="1:20" ht="12.75">
      <c r="A155" s="91"/>
      <c r="B155" s="82"/>
      <c r="C155" s="82"/>
      <c r="D155" s="82"/>
      <c r="E155" s="82"/>
      <c r="F155" s="82"/>
      <c r="G155" s="82"/>
      <c r="H155" s="82"/>
      <c r="I155" s="84"/>
      <c r="J155" s="93"/>
      <c r="K155" s="68"/>
      <c r="L155" s="104"/>
      <c r="M155" s="136"/>
      <c r="N155" s="82"/>
      <c r="O155" s="88"/>
      <c r="P155" s="89"/>
      <c r="Q155" s="82"/>
      <c r="R155" s="111" t="e">
        <f>P155/Q154*N154</f>
        <v>#DIV/0!</v>
      </c>
      <c r="S155" s="111" t="e">
        <f t="shared" si="23"/>
        <v>#DIV/0!</v>
      </c>
      <c r="T155" s="111" t="e">
        <f t="shared" si="24"/>
        <v>#DIV/0!</v>
      </c>
    </row>
    <row r="156" spans="1:20" ht="12.75">
      <c r="A156" s="91"/>
      <c r="B156" s="82"/>
      <c r="C156" s="82"/>
      <c r="D156" s="82"/>
      <c r="E156" s="82"/>
      <c r="F156" s="82"/>
      <c r="G156" s="82"/>
      <c r="H156" s="82"/>
      <c r="I156" s="84"/>
      <c r="J156" s="93"/>
      <c r="K156" s="68"/>
      <c r="L156" s="104"/>
      <c r="M156" s="136"/>
      <c r="N156" s="82"/>
      <c r="O156" s="88"/>
      <c r="P156" s="89"/>
      <c r="Q156" s="82"/>
      <c r="R156" s="111" t="e">
        <f>P156/Q154*N154</f>
        <v>#DIV/0!</v>
      </c>
      <c r="S156" s="111" t="e">
        <f t="shared" si="23"/>
        <v>#DIV/0!</v>
      </c>
      <c r="T156" s="111" t="e">
        <f t="shared" si="24"/>
        <v>#DIV/0!</v>
      </c>
    </row>
    <row r="157" spans="1:20" ht="12.75">
      <c r="A157" s="91"/>
      <c r="B157" s="82"/>
      <c r="C157" s="82"/>
      <c r="D157" s="82"/>
      <c r="E157" s="82"/>
      <c r="F157" s="82"/>
      <c r="G157" s="82"/>
      <c r="H157" s="82"/>
      <c r="I157" s="84"/>
      <c r="J157" s="93"/>
      <c r="K157" s="68"/>
      <c r="L157" s="104"/>
      <c r="M157" s="136"/>
      <c r="N157" s="82"/>
      <c r="O157" s="88"/>
      <c r="P157" s="89"/>
      <c r="Q157" s="82"/>
      <c r="R157" s="111" t="e">
        <f>P157/Q154*N154</f>
        <v>#DIV/0!</v>
      </c>
      <c r="S157" s="111" t="e">
        <f t="shared" si="23"/>
        <v>#DIV/0!</v>
      </c>
      <c r="T157" s="111" t="e">
        <f t="shared" si="24"/>
        <v>#DIV/0!</v>
      </c>
    </row>
    <row r="158" spans="1:20" ht="12.75">
      <c r="A158" s="91"/>
      <c r="B158" s="82"/>
      <c r="C158" s="82"/>
      <c r="D158" s="82"/>
      <c r="E158" s="82"/>
      <c r="F158" s="82"/>
      <c r="G158" s="82"/>
      <c r="H158" s="82"/>
      <c r="I158" s="84"/>
      <c r="J158" s="93"/>
      <c r="K158" s="68"/>
      <c r="L158" s="104"/>
      <c r="M158" s="136"/>
      <c r="N158" s="82"/>
      <c r="O158" s="88"/>
      <c r="P158" s="89"/>
      <c r="Q158" s="82"/>
      <c r="R158" s="111" t="e">
        <f>P158/Q154*N154</f>
        <v>#DIV/0!</v>
      </c>
      <c r="S158" s="111" t="e">
        <f t="shared" si="23"/>
        <v>#DIV/0!</v>
      </c>
      <c r="T158" s="111" t="e">
        <f t="shared" si="24"/>
        <v>#DIV/0!</v>
      </c>
    </row>
    <row r="159" spans="1:20" ht="27.75" customHeight="1">
      <c r="A159" s="91"/>
      <c r="B159" s="82"/>
      <c r="C159" s="82"/>
      <c r="D159" s="82"/>
      <c r="E159" s="82"/>
      <c r="F159" s="82"/>
      <c r="G159" s="82"/>
      <c r="H159" s="82"/>
      <c r="I159" s="84"/>
      <c r="J159" s="93"/>
      <c r="K159" s="151" t="s">
        <v>9</v>
      </c>
      <c r="L159" s="152"/>
      <c r="M159" s="128">
        <v>9</v>
      </c>
      <c r="N159" s="110">
        <f>H138*M159/100</f>
        <v>0</v>
      </c>
      <c r="O159" s="88"/>
      <c r="P159" s="89"/>
      <c r="Q159" s="97"/>
      <c r="R159" s="111"/>
      <c r="S159" s="111"/>
      <c r="T159" s="111"/>
    </row>
    <row r="160" spans="1:20" ht="12.75">
      <c r="A160" s="91"/>
      <c r="B160" s="82"/>
      <c r="C160" s="82"/>
      <c r="D160" s="82"/>
      <c r="E160" s="82"/>
      <c r="F160" s="82"/>
      <c r="G160" s="82"/>
      <c r="H160" s="82"/>
      <c r="I160" s="84"/>
      <c r="J160" s="93"/>
      <c r="K160" s="64" t="s">
        <v>10</v>
      </c>
      <c r="L160" s="153" t="s">
        <v>24</v>
      </c>
      <c r="M160" s="99">
        <v>1</v>
      </c>
      <c r="N160" s="97">
        <f>H138*M160/100</f>
        <v>0</v>
      </c>
      <c r="O160" s="88"/>
      <c r="P160" s="89"/>
      <c r="Q160" s="97"/>
      <c r="R160" s="111">
        <f>N160</f>
        <v>0</v>
      </c>
      <c r="S160" s="111">
        <f aca="true" t="shared" si="25" ref="S160:S171">R160/1.302</f>
        <v>0</v>
      </c>
      <c r="T160" s="111">
        <f aca="true" t="shared" si="26" ref="T160:T171">R160-S160</f>
        <v>0</v>
      </c>
    </row>
    <row r="161" spans="1:20" ht="12.75" customHeight="1">
      <c r="A161" s="91"/>
      <c r="B161" s="82"/>
      <c r="C161" s="82"/>
      <c r="D161" s="82"/>
      <c r="E161" s="82"/>
      <c r="F161" s="82"/>
      <c r="G161" s="82"/>
      <c r="H161" s="82"/>
      <c r="I161" s="84"/>
      <c r="J161" s="93"/>
      <c r="K161" s="67"/>
      <c r="L161" s="104" t="s">
        <v>164</v>
      </c>
      <c r="M161" s="136">
        <v>4</v>
      </c>
      <c r="N161" s="82">
        <f>H138*M161/100</f>
        <v>0</v>
      </c>
      <c r="O161" s="88"/>
      <c r="P161" s="89"/>
      <c r="Q161" s="82">
        <f>P161+P162+P163+P164+P165</f>
        <v>0</v>
      </c>
      <c r="R161" s="111" t="e">
        <f>P161/Q161*N161</f>
        <v>#DIV/0!</v>
      </c>
      <c r="S161" s="111" t="e">
        <f t="shared" si="25"/>
        <v>#DIV/0!</v>
      </c>
      <c r="T161" s="111" t="e">
        <f t="shared" si="26"/>
        <v>#DIV/0!</v>
      </c>
    </row>
    <row r="162" spans="1:20" ht="12.75" customHeight="1">
      <c r="A162" s="91"/>
      <c r="B162" s="82"/>
      <c r="C162" s="82"/>
      <c r="D162" s="82"/>
      <c r="E162" s="82"/>
      <c r="F162" s="82"/>
      <c r="G162" s="82"/>
      <c r="H162" s="82"/>
      <c r="I162" s="84"/>
      <c r="J162" s="93"/>
      <c r="K162" s="67"/>
      <c r="L162" s="104"/>
      <c r="M162" s="136"/>
      <c r="N162" s="82"/>
      <c r="O162" s="88"/>
      <c r="P162" s="89"/>
      <c r="Q162" s="82"/>
      <c r="R162" s="111" t="e">
        <f>P162/Q161*N161</f>
        <v>#DIV/0!</v>
      </c>
      <c r="S162" s="111" t="e">
        <f t="shared" si="25"/>
        <v>#DIV/0!</v>
      </c>
      <c r="T162" s="111" t="e">
        <f t="shared" si="26"/>
        <v>#DIV/0!</v>
      </c>
    </row>
    <row r="163" spans="1:20" ht="12.75" customHeight="1">
      <c r="A163" s="91"/>
      <c r="B163" s="82"/>
      <c r="C163" s="82"/>
      <c r="D163" s="82"/>
      <c r="E163" s="82"/>
      <c r="F163" s="82"/>
      <c r="G163" s="82"/>
      <c r="H163" s="82"/>
      <c r="I163" s="84"/>
      <c r="J163" s="93"/>
      <c r="K163" s="67"/>
      <c r="L163" s="104"/>
      <c r="M163" s="136"/>
      <c r="N163" s="82"/>
      <c r="O163" s="88"/>
      <c r="P163" s="89"/>
      <c r="Q163" s="82"/>
      <c r="R163" s="111" t="e">
        <f>P163/Q161*N161</f>
        <v>#DIV/0!</v>
      </c>
      <c r="S163" s="111" t="e">
        <f t="shared" si="25"/>
        <v>#DIV/0!</v>
      </c>
      <c r="T163" s="111" t="e">
        <f t="shared" si="26"/>
        <v>#DIV/0!</v>
      </c>
    </row>
    <row r="164" spans="1:20" ht="12.75" customHeight="1">
      <c r="A164" s="91"/>
      <c r="B164" s="82"/>
      <c r="C164" s="82"/>
      <c r="D164" s="82"/>
      <c r="E164" s="82"/>
      <c r="F164" s="82"/>
      <c r="G164" s="82"/>
      <c r="H164" s="82"/>
      <c r="I164" s="84"/>
      <c r="J164" s="93"/>
      <c r="K164" s="67"/>
      <c r="L164" s="104"/>
      <c r="M164" s="136"/>
      <c r="N164" s="82"/>
      <c r="O164" s="88"/>
      <c r="P164" s="89"/>
      <c r="Q164" s="82"/>
      <c r="R164" s="111" t="e">
        <f>P164/Q161*N161</f>
        <v>#DIV/0!</v>
      </c>
      <c r="S164" s="111" t="e">
        <f t="shared" si="25"/>
        <v>#DIV/0!</v>
      </c>
      <c r="T164" s="111" t="e">
        <f t="shared" si="26"/>
        <v>#DIV/0!</v>
      </c>
    </row>
    <row r="165" spans="1:20" ht="12.75" customHeight="1">
      <c r="A165" s="91"/>
      <c r="B165" s="82"/>
      <c r="C165" s="82"/>
      <c r="D165" s="82"/>
      <c r="E165" s="82"/>
      <c r="F165" s="82"/>
      <c r="G165" s="82"/>
      <c r="H165" s="82"/>
      <c r="I165" s="84"/>
      <c r="J165" s="93"/>
      <c r="K165" s="67"/>
      <c r="L165" s="104"/>
      <c r="M165" s="136"/>
      <c r="N165" s="82"/>
      <c r="O165" s="88"/>
      <c r="P165" s="89"/>
      <c r="Q165" s="82"/>
      <c r="R165" s="111" t="e">
        <f>P165/Q161*N161</f>
        <v>#DIV/0!</v>
      </c>
      <c r="S165" s="111" t="e">
        <f t="shared" si="25"/>
        <v>#DIV/0!</v>
      </c>
      <c r="T165" s="111" t="e">
        <f t="shared" si="26"/>
        <v>#DIV/0!</v>
      </c>
    </row>
    <row r="166" spans="1:20" ht="12.75" customHeight="1">
      <c r="A166" s="91"/>
      <c r="B166" s="82"/>
      <c r="C166" s="82"/>
      <c r="D166" s="82"/>
      <c r="E166" s="82"/>
      <c r="F166" s="82"/>
      <c r="G166" s="82"/>
      <c r="H166" s="82"/>
      <c r="I166" s="84"/>
      <c r="J166" s="93"/>
      <c r="K166" s="67"/>
      <c r="L166" s="104" t="s">
        <v>163</v>
      </c>
      <c r="M166" s="136">
        <v>3</v>
      </c>
      <c r="N166" s="82">
        <f>H138*M166/100</f>
        <v>0</v>
      </c>
      <c r="O166" s="88"/>
      <c r="P166" s="89"/>
      <c r="Q166" s="82">
        <f>P166+P167+P168+P169</f>
        <v>0</v>
      </c>
      <c r="R166" s="111" t="e">
        <f>P166/Q166*N166</f>
        <v>#DIV/0!</v>
      </c>
      <c r="S166" s="111" t="e">
        <f t="shared" si="25"/>
        <v>#DIV/0!</v>
      </c>
      <c r="T166" s="111" t="e">
        <f t="shared" si="26"/>
        <v>#DIV/0!</v>
      </c>
    </row>
    <row r="167" spans="1:20" ht="12.75" customHeight="1">
      <c r="A167" s="91"/>
      <c r="B167" s="82"/>
      <c r="C167" s="82"/>
      <c r="D167" s="82"/>
      <c r="E167" s="82"/>
      <c r="F167" s="82"/>
      <c r="G167" s="82"/>
      <c r="H167" s="82"/>
      <c r="I167" s="84"/>
      <c r="J167" s="93"/>
      <c r="K167" s="67"/>
      <c r="L167" s="104"/>
      <c r="M167" s="136"/>
      <c r="N167" s="82"/>
      <c r="O167" s="88"/>
      <c r="P167" s="89"/>
      <c r="Q167" s="82"/>
      <c r="R167" s="111" t="e">
        <f>P167/Q166*N166</f>
        <v>#DIV/0!</v>
      </c>
      <c r="S167" s="111" t="e">
        <f t="shared" si="25"/>
        <v>#DIV/0!</v>
      </c>
      <c r="T167" s="111" t="e">
        <f t="shared" si="26"/>
        <v>#DIV/0!</v>
      </c>
    </row>
    <row r="168" spans="1:20" ht="12.75" customHeight="1">
      <c r="A168" s="91"/>
      <c r="B168" s="82"/>
      <c r="C168" s="82"/>
      <c r="D168" s="82"/>
      <c r="E168" s="82"/>
      <c r="F168" s="82"/>
      <c r="G168" s="82"/>
      <c r="H168" s="82"/>
      <c r="I168" s="84"/>
      <c r="J168" s="93"/>
      <c r="K168" s="67"/>
      <c r="L168" s="104"/>
      <c r="M168" s="136"/>
      <c r="N168" s="82"/>
      <c r="O168" s="88"/>
      <c r="P168" s="89"/>
      <c r="Q168" s="82"/>
      <c r="R168" s="111" t="e">
        <f>P168/Q166*N166</f>
        <v>#DIV/0!</v>
      </c>
      <c r="S168" s="111" t="e">
        <f t="shared" si="25"/>
        <v>#DIV/0!</v>
      </c>
      <c r="T168" s="111" t="e">
        <f t="shared" si="26"/>
        <v>#DIV/0!</v>
      </c>
    </row>
    <row r="169" spans="1:20" ht="12.75" customHeight="1">
      <c r="A169" s="91"/>
      <c r="B169" s="82"/>
      <c r="C169" s="82"/>
      <c r="D169" s="82"/>
      <c r="E169" s="82"/>
      <c r="F169" s="82"/>
      <c r="G169" s="82"/>
      <c r="H169" s="82"/>
      <c r="I169" s="84"/>
      <c r="J169" s="93"/>
      <c r="K169" s="67"/>
      <c r="L169" s="104"/>
      <c r="M169" s="136"/>
      <c r="N169" s="82"/>
      <c r="O169" s="88"/>
      <c r="P169" s="89"/>
      <c r="Q169" s="82"/>
      <c r="R169" s="111" t="e">
        <f>P169/Q166*N166</f>
        <v>#DIV/0!</v>
      </c>
      <c r="S169" s="111" t="e">
        <f t="shared" si="25"/>
        <v>#DIV/0!</v>
      </c>
      <c r="T169" s="111" t="e">
        <f t="shared" si="26"/>
        <v>#DIV/0!</v>
      </c>
    </row>
    <row r="170" spans="1:20" ht="12.75" customHeight="1">
      <c r="A170" s="91"/>
      <c r="B170" s="82"/>
      <c r="C170" s="82"/>
      <c r="D170" s="82"/>
      <c r="E170" s="82"/>
      <c r="F170" s="82"/>
      <c r="G170" s="82"/>
      <c r="H170" s="82"/>
      <c r="I170" s="84"/>
      <c r="J170" s="93"/>
      <c r="K170" s="67"/>
      <c r="L170" s="104" t="s">
        <v>162</v>
      </c>
      <c r="M170" s="136">
        <v>1</v>
      </c>
      <c r="N170" s="82">
        <f>H138*M170/100</f>
        <v>0</v>
      </c>
      <c r="O170" s="88"/>
      <c r="P170" s="89"/>
      <c r="Q170" s="82">
        <f>P170+P171</f>
        <v>0</v>
      </c>
      <c r="R170" s="111" t="e">
        <f>P170/Q170*N170</f>
        <v>#DIV/0!</v>
      </c>
      <c r="S170" s="111" t="e">
        <f t="shared" si="25"/>
        <v>#DIV/0!</v>
      </c>
      <c r="T170" s="111" t="e">
        <f t="shared" si="26"/>
        <v>#DIV/0!</v>
      </c>
    </row>
    <row r="171" spans="1:20" ht="12.75" customHeight="1">
      <c r="A171" s="91"/>
      <c r="B171" s="82"/>
      <c r="C171" s="82"/>
      <c r="D171" s="82"/>
      <c r="E171" s="82"/>
      <c r="F171" s="82"/>
      <c r="G171" s="82"/>
      <c r="H171" s="82"/>
      <c r="I171" s="84"/>
      <c r="J171" s="93"/>
      <c r="K171" s="75"/>
      <c r="L171" s="104"/>
      <c r="M171" s="136"/>
      <c r="N171" s="82"/>
      <c r="O171" s="88"/>
      <c r="P171" s="89"/>
      <c r="Q171" s="82"/>
      <c r="R171" s="111" t="e">
        <f>P171/Q170*N170</f>
        <v>#DIV/0!</v>
      </c>
      <c r="S171" s="111" t="e">
        <f t="shared" si="25"/>
        <v>#DIV/0!</v>
      </c>
      <c r="T171" s="111" t="e">
        <f t="shared" si="26"/>
        <v>#DIV/0!</v>
      </c>
    </row>
    <row r="172" spans="1:20" ht="15.75">
      <c r="A172" s="91"/>
      <c r="B172" s="82"/>
      <c r="C172" s="82"/>
      <c r="D172" s="82"/>
      <c r="E172" s="82"/>
      <c r="F172" s="82"/>
      <c r="G172" s="82"/>
      <c r="H172" s="82"/>
      <c r="I172" s="140" t="s">
        <v>26</v>
      </c>
      <c r="J172" s="141" t="s">
        <v>11</v>
      </c>
      <c r="K172" s="142"/>
      <c r="L172" s="143"/>
      <c r="M172" s="128">
        <v>23</v>
      </c>
      <c r="N172" s="128">
        <f>H138*M172/100</f>
        <v>0</v>
      </c>
      <c r="O172" s="88"/>
      <c r="P172" s="89"/>
      <c r="Q172" s="97"/>
      <c r="R172" s="194" t="e">
        <f>SUM(R173:R182)</f>
        <v>#DIV/0!</v>
      </c>
      <c r="S172" s="194" t="e">
        <f>SUM(S173:S182)</f>
        <v>#DIV/0!</v>
      </c>
      <c r="T172" s="194" t="e">
        <f>SUM(T173:T182)</f>
        <v>#DIV/0!</v>
      </c>
    </row>
    <row r="173" spans="1:20" ht="12.75" customHeight="1">
      <c r="A173" s="91"/>
      <c r="B173" s="82"/>
      <c r="C173" s="82"/>
      <c r="D173" s="82"/>
      <c r="E173" s="82"/>
      <c r="F173" s="82"/>
      <c r="G173" s="82"/>
      <c r="H173" s="82"/>
      <c r="I173" s="140"/>
      <c r="J173" s="93" t="s">
        <v>10</v>
      </c>
      <c r="K173" s="144" t="s">
        <v>7</v>
      </c>
      <c r="L173" s="145"/>
      <c r="M173" s="136">
        <v>16</v>
      </c>
      <c r="N173" s="82">
        <f>H138*M173/100</f>
        <v>0</v>
      </c>
      <c r="O173" s="88"/>
      <c r="P173" s="89"/>
      <c r="Q173" s="82">
        <f>P173+P174+P175+P176</f>
        <v>0</v>
      </c>
      <c r="R173" s="111" t="e">
        <f>P173/Q173*N173</f>
        <v>#DIV/0!</v>
      </c>
      <c r="S173" s="111" t="e">
        <f aca="true" t="shared" si="27" ref="S173:S182">R173/1.302</f>
        <v>#DIV/0!</v>
      </c>
      <c r="T173" s="111" t="e">
        <f aca="true" t="shared" si="28" ref="T173:T182">R173-S173</f>
        <v>#DIV/0!</v>
      </c>
    </row>
    <row r="174" spans="1:20" ht="12.75">
      <c r="A174" s="91"/>
      <c r="B174" s="82"/>
      <c r="C174" s="82"/>
      <c r="D174" s="82"/>
      <c r="E174" s="82"/>
      <c r="F174" s="82"/>
      <c r="G174" s="82"/>
      <c r="H174" s="82"/>
      <c r="I174" s="140"/>
      <c r="J174" s="93"/>
      <c r="K174" s="146"/>
      <c r="L174" s="147"/>
      <c r="M174" s="136"/>
      <c r="N174" s="82"/>
      <c r="O174" s="88"/>
      <c r="P174" s="89"/>
      <c r="Q174" s="82"/>
      <c r="R174" s="111" t="e">
        <f>P174/Q173*N173</f>
        <v>#DIV/0!</v>
      </c>
      <c r="S174" s="111" t="e">
        <f t="shared" si="27"/>
        <v>#DIV/0!</v>
      </c>
      <c r="T174" s="111" t="e">
        <f t="shared" si="28"/>
        <v>#DIV/0!</v>
      </c>
    </row>
    <row r="175" spans="1:20" ht="12.75">
      <c r="A175" s="91"/>
      <c r="B175" s="82"/>
      <c r="C175" s="82"/>
      <c r="D175" s="82"/>
      <c r="E175" s="82"/>
      <c r="F175" s="82"/>
      <c r="G175" s="82"/>
      <c r="H175" s="82"/>
      <c r="I175" s="140"/>
      <c r="J175" s="93"/>
      <c r="K175" s="146"/>
      <c r="L175" s="147"/>
      <c r="M175" s="136"/>
      <c r="N175" s="82"/>
      <c r="O175" s="88"/>
      <c r="P175" s="89"/>
      <c r="Q175" s="82"/>
      <c r="R175" s="111" t="e">
        <f>P175/Q173*N173</f>
        <v>#DIV/0!</v>
      </c>
      <c r="S175" s="111" t="e">
        <f t="shared" si="27"/>
        <v>#DIV/0!</v>
      </c>
      <c r="T175" s="111" t="e">
        <f t="shared" si="28"/>
        <v>#DIV/0!</v>
      </c>
    </row>
    <row r="176" spans="1:20" ht="12.75">
      <c r="A176" s="91"/>
      <c r="B176" s="82"/>
      <c r="C176" s="82"/>
      <c r="D176" s="82"/>
      <c r="E176" s="82"/>
      <c r="F176" s="82"/>
      <c r="G176" s="82"/>
      <c r="H176" s="82"/>
      <c r="I176" s="140"/>
      <c r="J176" s="93"/>
      <c r="K176" s="148"/>
      <c r="L176" s="149"/>
      <c r="M176" s="136"/>
      <c r="N176" s="82"/>
      <c r="O176" s="88"/>
      <c r="P176" s="89"/>
      <c r="Q176" s="82"/>
      <c r="R176" s="111" t="e">
        <f>P176/Q173*N173</f>
        <v>#DIV/0!</v>
      </c>
      <c r="S176" s="111" t="e">
        <f t="shared" si="27"/>
        <v>#DIV/0!</v>
      </c>
      <c r="T176" s="111" t="e">
        <f t="shared" si="28"/>
        <v>#DIV/0!</v>
      </c>
    </row>
    <row r="177" spans="1:20" ht="12.75" customHeight="1">
      <c r="A177" s="91"/>
      <c r="B177" s="82"/>
      <c r="C177" s="82"/>
      <c r="D177" s="82"/>
      <c r="E177" s="82"/>
      <c r="F177" s="82"/>
      <c r="G177" s="82"/>
      <c r="H177" s="82"/>
      <c r="I177" s="140"/>
      <c r="J177" s="93"/>
      <c r="K177" s="144" t="s">
        <v>8</v>
      </c>
      <c r="L177" s="145"/>
      <c r="M177" s="136">
        <v>7</v>
      </c>
      <c r="N177" s="82">
        <f>H138*M177/100</f>
        <v>0</v>
      </c>
      <c r="O177" s="88"/>
      <c r="P177" s="89"/>
      <c r="Q177" s="82">
        <f>P177+P178+P179+P180+P181+P182</f>
        <v>0</v>
      </c>
      <c r="R177" s="111" t="e">
        <f>P177/Q177*N177</f>
        <v>#DIV/0!</v>
      </c>
      <c r="S177" s="111" t="e">
        <f t="shared" si="27"/>
        <v>#DIV/0!</v>
      </c>
      <c r="T177" s="111" t="e">
        <f t="shared" si="28"/>
        <v>#DIV/0!</v>
      </c>
    </row>
    <row r="178" spans="1:20" ht="12.75">
      <c r="A178" s="91"/>
      <c r="B178" s="82"/>
      <c r="C178" s="82"/>
      <c r="D178" s="82"/>
      <c r="E178" s="82"/>
      <c r="F178" s="82"/>
      <c r="G178" s="82"/>
      <c r="H178" s="82"/>
      <c r="I178" s="140"/>
      <c r="J178" s="93"/>
      <c r="K178" s="146"/>
      <c r="L178" s="147"/>
      <c r="M178" s="136"/>
      <c r="N178" s="82"/>
      <c r="O178" s="88"/>
      <c r="P178" s="89"/>
      <c r="Q178" s="82"/>
      <c r="R178" s="111" t="e">
        <f>P178/Q177*N177</f>
        <v>#DIV/0!</v>
      </c>
      <c r="S178" s="111" t="e">
        <f t="shared" si="27"/>
        <v>#DIV/0!</v>
      </c>
      <c r="T178" s="111" t="e">
        <f t="shared" si="28"/>
        <v>#DIV/0!</v>
      </c>
    </row>
    <row r="179" spans="1:20" ht="12.75">
      <c r="A179" s="91"/>
      <c r="B179" s="82"/>
      <c r="C179" s="82"/>
      <c r="D179" s="82"/>
      <c r="E179" s="82"/>
      <c r="F179" s="82"/>
      <c r="G179" s="82"/>
      <c r="H179" s="82"/>
      <c r="I179" s="140"/>
      <c r="J179" s="93"/>
      <c r="K179" s="146"/>
      <c r="L179" s="147"/>
      <c r="M179" s="136"/>
      <c r="N179" s="82"/>
      <c r="O179" s="88"/>
      <c r="P179" s="89"/>
      <c r="Q179" s="82"/>
      <c r="R179" s="111" t="e">
        <f>P179/Q177*N177</f>
        <v>#DIV/0!</v>
      </c>
      <c r="S179" s="111" t="e">
        <f t="shared" si="27"/>
        <v>#DIV/0!</v>
      </c>
      <c r="T179" s="111" t="e">
        <f t="shared" si="28"/>
        <v>#DIV/0!</v>
      </c>
    </row>
    <row r="180" spans="1:20" ht="12.75">
      <c r="A180" s="91"/>
      <c r="B180" s="82"/>
      <c r="C180" s="82"/>
      <c r="D180" s="82"/>
      <c r="E180" s="82"/>
      <c r="F180" s="82"/>
      <c r="G180" s="82"/>
      <c r="H180" s="82"/>
      <c r="I180" s="140"/>
      <c r="J180" s="93"/>
      <c r="K180" s="146"/>
      <c r="L180" s="147"/>
      <c r="M180" s="136"/>
      <c r="N180" s="82"/>
      <c r="O180" s="88"/>
      <c r="P180" s="89"/>
      <c r="Q180" s="82"/>
      <c r="R180" s="111" t="e">
        <f>P180/Q177*N177</f>
        <v>#DIV/0!</v>
      </c>
      <c r="S180" s="111" t="e">
        <f t="shared" si="27"/>
        <v>#DIV/0!</v>
      </c>
      <c r="T180" s="111" t="e">
        <f t="shared" si="28"/>
        <v>#DIV/0!</v>
      </c>
    </row>
    <row r="181" spans="1:20" ht="12.75">
      <c r="A181" s="91"/>
      <c r="B181" s="82"/>
      <c r="C181" s="82"/>
      <c r="D181" s="82"/>
      <c r="E181" s="82"/>
      <c r="F181" s="82"/>
      <c r="G181" s="82"/>
      <c r="H181" s="82"/>
      <c r="I181" s="140"/>
      <c r="J181" s="93"/>
      <c r="K181" s="146"/>
      <c r="L181" s="147"/>
      <c r="M181" s="136"/>
      <c r="N181" s="82"/>
      <c r="O181" s="88"/>
      <c r="P181" s="89"/>
      <c r="Q181" s="82"/>
      <c r="R181" s="111" t="e">
        <f>P181/Q177*N177</f>
        <v>#DIV/0!</v>
      </c>
      <c r="S181" s="111" t="e">
        <f t="shared" si="27"/>
        <v>#DIV/0!</v>
      </c>
      <c r="T181" s="111" t="e">
        <f t="shared" si="28"/>
        <v>#DIV/0!</v>
      </c>
    </row>
    <row r="182" spans="1:20" ht="12.75" customHeight="1">
      <c r="A182" s="91"/>
      <c r="B182" s="82"/>
      <c r="C182" s="82"/>
      <c r="D182" s="82"/>
      <c r="E182" s="82"/>
      <c r="F182" s="82"/>
      <c r="G182" s="82"/>
      <c r="H182" s="82"/>
      <c r="I182" s="140"/>
      <c r="J182" s="93"/>
      <c r="K182" s="148"/>
      <c r="L182" s="149"/>
      <c r="M182" s="136"/>
      <c r="N182" s="82"/>
      <c r="O182" s="88"/>
      <c r="P182" s="89"/>
      <c r="Q182" s="82"/>
      <c r="R182" s="111" t="e">
        <f>P182/Q177*N177</f>
        <v>#DIV/0!</v>
      </c>
      <c r="S182" s="111" t="e">
        <f t="shared" si="27"/>
        <v>#DIV/0!</v>
      </c>
      <c r="T182" s="111" t="e">
        <f t="shared" si="28"/>
        <v>#DIV/0!</v>
      </c>
    </row>
    <row r="183" spans="1:20" ht="15.75">
      <c r="A183" s="91"/>
      <c r="B183" s="82"/>
      <c r="C183" s="82"/>
      <c r="D183" s="82"/>
      <c r="E183" s="82"/>
      <c r="F183" s="82"/>
      <c r="G183" s="82"/>
      <c r="H183" s="82"/>
      <c r="I183" s="140" t="s">
        <v>1</v>
      </c>
      <c r="J183" s="141" t="s">
        <v>11</v>
      </c>
      <c r="K183" s="142"/>
      <c r="L183" s="143"/>
      <c r="M183" s="128">
        <v>5</v>
      </c>
      <c r="N183" s="128">
        <f>H138*M183/100</f>
        <v>0</v>
      </c>
      <c r="O183" s="88"/>
      <c r="P183" s="89"/>
      <c r="Q183" s="97"/>
      <c r="R183" s="194" t="e">
        <f>SUM(R184:R193)</f>
        <v>#DIV/0!</v>
      </c>
      <c r="S183" s="194" t="e">
        <f>SUM(S184:S193)</f>
        <v>#DIV/0!</v>
      </c>
      <c r="T183" s="194" t="e">
        <f>SUM(T184:T193)</f>
        <v>#DIV/0!</v>
      </c>
    </row>
    <row r="184" spans="1:20" ht="12.75" customHeight="1">
      <c r="A184" s="91"/>
      <c r="B184" s="82"/>
      <c r="C184" s="82"/>
      <c r="D184" s="82"/>
      <c r="E184" s="82"/>
      <c r="F184" s="82"/>
      <c r="G184" s="82"/>
      <c r="H184" s="82"/>
      <c r="I184" s="140"/>
      <c r="J184" s="93" t="s">
        <v>10</v>
      </c>
      <c r="K184" s="144" t="s">
        <v>8</v>
      </c>
      <c r="L184" s="145"/>
      <c r="M184" s="105">
        <v>3</v>
      </c>
      <c r="N184" s="105">
        <f>H138*M184/100</f>
        <v>0</v>
      </c>
      <c r="O184" s="88"/>
      <c r="P184" s="89"/>
      <c r="Q184" s="82">
        <f>P184+P185+P186+P187+P188</f>
        <v>0</v>
      </c>
      <c r="R184" s="111" t="e">
        <f>P184/Q184*N184</f>
        <v>#DIV/0!</v>
      </c>
      <c r="S184" s="111" t="e">
        <f aca="true" t="shared" si="29" ref="S184:S193">R184/1.302</f>
        <v>#DIV/0!</v>
      </c>
      <c r="T184" s="111" t="e">
        <f aca="true" t="shared" si="30" ref="T184:T193">R184-S184</f>
        <v>#DIV/0!</v>
      </c>
    </row>
    <row r="185" spans="1:20" ht="12.75">
      <c r="A185" s="91"/>
      <c r="B185" s="82"/>
      <c r="C185" s="82"/>
      <c r="D185" s="82"/>
      <c r="E185" s="82"/>
      <c r="F185" s="82"/>
      <c r="G185" s="82"/>
      <c r="H185" s="82"/>
      <c r="I185" s="140"/>
      <c r="J185" s="93"/>
      <c r="K185" s="146"/>
      <c r="L185" s="147"/>
      <c r="M185" s="105"/>
      <c r="N185" s="105"/>
      <c r="O185" s="88"/>
      <c r="P185" s="89"/>
      <c r="Q185" s="82"/>
      <c r="R185" s="111" t="e">
        <f>P185/Q184*N184</f>
        <v>#DIV/0!</v>
      </c>
      <c r="S185" s="111" t="e">
        <f t="shared" si="29"/>
        <v>#DIV/0!</v>
      </c>
      <c r="T185" s="111" t="e">
        <f t="shared" si="30"/>
        <v>#DIV/0!</v>
      </c>
    </row>
    <row r="186" spans="1:20" ht="12.75">
      <c r="A186" s="91"/>
      <c r="B186" s="82"/>
      <c r="C186" s="82"/>
      <c r="D186" s="82"/>
      <c r="E186" s="82"/>
      <c r="F186" s="82"/>
      <c r="G186" s="82"/>
      <c r="H186" s="82"/>
      <c r="I186" s="140"/>
      <c r="J186" s="93"/>
      <c r="K186" s="146"/>
      <c r="L186" s="147"/>
      <c r="M186" s="105"/>
      <c r="N186" s="105"/>
      <c r="O186" s="88"/>
      <c r="P186" s="89"/>
      <c r="Q186" s="82"/>
      <c r="R186" s="111" t="e">
        <f>P186/Q184*N184</f>
        <v>#DIV/0!</v>
      </c>
      <c r="S186" s="111" t="e">
        <f t="shared" si="29"/>
        <v>#DIV/0!</v>
      </c>
      <c r="T186" s="111" t="e">
        <f t="shared" si="30"/>
        <v>#DIV/0!</v>
      </c>
    </row>
    <row r="187" spans="1:20" ht="12.75">
      <c r="A187" s="91"/>
      <c r="B187" s="82"/>
      <c r="C187" s="82"/>
      <c r="D187" s="82"/>
      <c r="E187" s="82"/>
      <c r="F187" s="82"/>
      <c r="G187" s="82"/>
      <c r="H187" s="82"/>
      <c r="I187" s="140"/>
      <c r="J187" s="93"/>
      <c r="K187" s="146"/>
      <c r="L187" s="147"/>
      <c r="M187" s="105"/>
      <c r="N187" s="105"/>
      <c r="O187" s="88"/>
      <c r="P187" s="89"/>
      <c r="Q187" s="82"/>
      <c r="R187" s="111" t="e">
        <f>P187/Q184*N184</f>
        <v>#DIV/0!</v>
      </c>
      <c r="S187" s="111" t="e">
        <f t="shared" si="29"/>
        <v>#DIV/0!</v>
      </c>
      <c r="T187" s="111" t="e">
        <f t="shared" si="30"/>
        <v>#DIV/0!</v>
      </c>
    </row>
    <row r="188" spans="1:20" ht="12.75">
      <c r="A188" s="91"/>
      <c r="B188" s="82"/>
      <c r="C188" s="82"/>
      <c r="D188" s="82"/>
      <c r="E188" s="82"/>
      <c r="F188" s="82"/>
      <c r="G188" s="82"/>
      <c r="H188" s="82"/>
      <c r="I188" s="140"/>
      <c r="J188" s="93"/>
      <c r="K188" s="148"/>
      <c r="L188" s="149"/>
      <c r="M188" s="105"/>
      <c r="N188" s="105"/>
      <c r="O188" s="88"/>
      <c r="P188" s="89"/>
      <c r="Q188" s="82"/>
      <c r="R188" s="111" t="e">
        <f>P188/Q184*N184</f>
        <v>#DIV/0!</v>
      </c>
      <c r="S188" s="111" t="e">
        <f t="shared" si="29"/>
        <v>#DIV/0!</v>
      </c>
      <c r="T188" s="111" t="e">
        <f t="shared" si="30"/>
        <v>#DIV/0!</v>
      </c>
    </row>
    <row r="189" spans="1:20" ht="12.75" customHeight="1">
      <c r="A189" s="91"/>
      <c r="B189" s="82"/>
      <c r="C189" s="82"/>
      <c r="D189" s="82"/>
      <c r="E189" s="82"/>
      <c r="F189" s="82"/>
      <c r="G189" s="82"/>
      <c r="H189" s="82"/>
      <c r="I189" s="140"/>
      <c r="J189" s="93"/>
      <c r="K189" s="144" t="s">
        <v>9</v>
      </c>
      <c r="L189" s="145"/>
      <c r="M189" s="105">
        <v>2</v>
      </c>
      <c r="N189" s="105">
        <f>H138*M189/100</f>
        <v>0</v>
      </c>
      <c r="O189" s="88"/>
      <c r="P189" s="89"/>
      <c r="Q189" s="82">
        <f>P189+P190+P191+P192+P193</f>
        <v>0</v>
      </c>
      <c r="R189" s="111" t="e">
        <f>P189/Q189*N189</f>
        <v>#DIV/0!</v>
      </c>
      <c r="S189" s="111" t="e">
        <f t="shared" si="29"/>
        <v>#DIV/0!</v>
      </c>
      <c r="T189" s="111" t="e">
        <f t="shared" si="30"/>
        <v>#DIV/0!</v>
      </c>
    </row>
    <row r="190" spans="1:20" ht="12.75">
      <c r="A190" s="91"/>
      <c r="B190" s="82"/>
      <c r="C190" s="82"/>
      <c r="D190" s="82"/>
      <c r="E190" s="82"/>
      <c r="F190" s="82"/>
      <c r="G190" s="82"/>
      <c r="H190" s="82"/>
      <c r="I190" s="140"/>
      <c r="J190" s="93"/>
      <c r="K190" s="146"/>
      <c r="L190" s="147"/>
      <c r="M190" s="105"/>
      <c r="N190" s="105"/>
      <c r="O190" s="88"/>
      <c r="P190" s="89"/>
      <c r="Q190" s="82"/>
      <c r="R190" s="111" t="e">
        <f>P190/Q189*N189</f>
        <v>#DIV/0!</v>
      </c>
      <c r="S190" s="111" t="e">
        <f t="shared" si="29"/>
        <v>#DIV/0!</v>
      </c>
      <c r="T190" s="111" t="e">
        <f t="shared" si="30"/>
        <v>#DIV/0!</v>
      </c>
    </row>
    <row r="191" spans="1:20" ht="12.75">
      <c r="A191" s="91"/>
      <c r="B191" s="82"/>
      <c r="C191" s="82"/>
      <c r="D191" s="82"/>
      <c r="E191" s="82"/>
      <c r="F191" s="82"/>
      <c r="G191" s="82"/>
      <c r="H191" s="82"/>
      <c r="I191" s="140"/>
      <c r="J191" s="93"/>
      <c r="K191" s="146"/>
      <c r="L191" s="147"/>
      <c r="M191" s="105"/>
      <c r="N191" s="105"/>
      <c r="O191" s="88"/>
      <c r="P191" s="89"/>
      <c r="Q191" s="82"/>
      <c r="R191" s="111" t="e">
        <f>P191/Q189*N189</f>
        <v>#DIV/0!</v>
      </c>
      <c r="S191" s="111" t="e">
        <f t="shared" si="29"/>
        <v>#DIV/0!</v>
      </c>
      <c r="T191" s="111" t="e">
        <f t="shared" si="30"/>
        <v>#DIV/0!</v>
      </c>
    </row>
    <row r="192" spans="1:20" ht="12.75">
      <c r="A192" s="91"/>
      <c r="B192" s="82"/>
      <c r="C192" s="82"/>
      <c r="D192" s="82"/>
      <c r="E192" s="82"/>
      <c r="F192" s="82"/>
      <c r="G192" s="82"/>
      <c r="H192" s="82"/>
      <c r="I192" s="140"/>
      <c r="J192" s="93"/>
      <c r="K192" s="146"/>
      <c r="L192" s="147"/>
      <c r="M192" s="105"/>
      <c r="N192" s="105"/>
      <c r="O192" s="88"/>
      <c r="P192" s="89"/>
      <c r="Q192" s="82"/>
      <c r="R192" s="111" t="e">
        <f>P192/Q189*N189</f>
        <v>#DIV/0!</v>
      </c>
      <c r="S192" s="111" t="e">
        <f t="shared" si="29"/>
        <v>#DIV/0!</v>
      </c>
      <c r="T192" s="111" t="e">
        <f t="shared" si="30"/>
        <v>#DIV/0!</v>
      </c>
    </row>
    <row r="193" spans="1:20" ht="12.75" customHeight="1">
      <c r="A193" s="115"/>
      <c r="B193" s="82"/>
      <c r="C193" s="82"/>
      <c r="D193" s="82"/>
      <c r="E193" s="82"/>
      <c r="F193" s="82"/>
      <c r="G193" s="82"/>
      <c r="H193" s="82"/>
      <c r="I193" s="140"/>
      <c r="J193" s="93"/>
      <c r="K193" s="148"/>
      <c r="L193" s="149"/>
      <c r="M193" s="105"/>
      <c r="N193" s="105"/>
      <c r="O193" s="88"/>
      <c r="P193" s="89"/>
      <c r="Q193" s="82"/>
      <c r="R193" s="111" t="e">
        <f>P193/Q189*N189</f>
        <v>#DIV/0!</v>
      </c>
      <c r="S193" s="111" t="e">
        <f t="shared" si="29"/>
        <v>#DIV/0!</v>
      </c>
      <c r="T193" s="111" t="e">
        <f t="shared" si="30"/>
        <v>#DIV/0!</v>
      </c>
    </row>
    <row r="194" spans="1:20" ht="12.75" customHeight="1">
      <c r="A194" s="159" t="s">
        <v>186</v>
      </c>
      <c r="B194" s="82"/>
      <c r="C194" s="82">
        <v>6000</v>
      </c>
      <c r="D194" s="82">
        <f>C194*B194</f>
        <v>0</v>
      </c>
      <c r="E194" s="82">
        <f>D194*45%</f>
        <v>0</v>
      </c>
      <c r="F194" s="82">
        <f>D194*0.55</f>
        <v>0</v>
      </c>
      <c r="G194" s="82">
        <f>F194*0.15</f>
        <v>0</v>
      </c>
      <c r="H194" s="82">
        <f>F194-G194</f>
        <v>0</v>
      </c>
      <c r="I194" s="84" t="s">
        <v>25</v>
      </c>
      <c r="J194" s="125" t="s">
        <v>5</v>
      </c>
      <c r="K194" s="126"/>
      <c r="L194" s="127"/>
      <c r="M194" s="128">
        <v>60</v>
      </c>
      <c r="N194" s="128">
        <f>H194*M194/100</f>
        <v>0</v>
      </c>
      <c r="O194" s="88"/>
      <c r="P194" s="89"/>
      <c r="Q194" s="97"/>
      <c r="R194" s="194" t="e">
        <f>SUM(R196:R227)</f>
        <v>#DIV/0!</v>
      </c>
      <c r="S194" s="194" t="e">
        <f>SUM(S196:S227)</f>
        <v>#DIV/0!</v>
      </c>
      <c r="T194" s="194" t="e">
        <f>SUM(T196:T227)</f>
        <v>#DIV/0!</v>
      </c>
    </row>
    <row r="195" spans="1:20" ht="12.75" customHeight="1">
      <c r="A195" s="159"/>
      <c r="B195" s="82"/>
      <c r="C195" s="82"/>
      <c r="D195" s="82"/>
      <c r="E195" s="82"/>
      <c r="F195" s="82"/>
      <c r="G195" s="82"/>
      <c r="H195" s="82"/>
      <c r="I195" s="84"/>
      <c r="J195" s="93" t="s">
        <v>10</v>
      </c>
      <c r="K195" s="151" t="s">
        <v>7</v>
      </c>
      <c r="L195" s="152"/>
      <c r="M195" s="110">
        <v>21</v>
      </c>
      <c r="N195" s="110">
        <f>H194*M195/100</f>
        <v>0</v>
      </c>
      <c r="O195" s="88"/>
      <c r="P195" s="89"/>
      <c r="Q195" s="97"/>
      <c r="R195" s="111"/>
      <c r="S195" s="111"/>
      <c r="T195" s="111"/>
    </row>
    <row r="196" spans="1:20" ht="25.5" customHeight="1">
      <c r="A196" s="159"/>
      <c r="B196" s="82"/>
      <c r="C196" s="82"/>
      <c r="D196" s="82"/>
      <c r="E196" s="82"/>
      <c r="F196" s="82"/>
      <c r="G196" s="82"/>
      <c r="H196" s="82"/>
      <c r="I196" s="84"/>
      <c r="J196" s="93"/>
      <c r="K196" s="68" t="s">
        <v>10</v>
      </c>
      <c r="L196" s="98" t="s">
        <v>165</v>
      </c>
      <c r="M196" s="161">
        <v>4</v>
      </c>
      <c r="N196" s="161">
        <f>H194*M196/100</f>
        <v>0</v>
      </c>
      <c r="O196" s="88"/>
      <c r="P196" s="89"/>
      <c r="Q196" s="97"/>
      <c r="R196" s="111">
        <f>N196</f>
        <v>0</v>
      </c>
      <c r="S196" s="111">
        <f aca="true" t="shared" si="31" ref="S196:S202">R196/1.302</f>
        <v>0</v>
      </c>
      <c r="T196" s="111">
        <f aca="true" t="shared" si="32" ref="T196:T202">R196-S196</f>
        <v>0</v>
      </c>
    </row>
    <row r="197" spans="1:20" ht="19.5" customHeight="1">
      <c r="A197" s="159"/>
      <c r="B197" s="82"/>
      <c r="C197" s="82"/>
      <c r="D197" s="82"/>
      <c r="E197" s="82"/>
      <c r="F197" s="82"/>
      <c r="G197" s="82"/>
      <c r="H197" s="82"/>
      <c r="I197" s="84"/>
      <c r="J197" s="93"/>
      <c r="K197" s="68"/>
      <c r="L197" s="98" t="s">
        <v>167</v>
      </c>
      <c r="M197" s="161">
        <v>1</v>
      </c>
      <c r="N197" s="161">
        <f>H194*M197/100</f>
        <v>0</v>
      </c>
      <c r="O197" s="88"/>
      <c r="P197" s="89"/>
      <c r="Q197" s="97"/>
      <c r="R197" s="111">
        <f>N197</f>
        <v>0</v>
      </c>
      <c r="S197" s="111">
        <f t="shared" si="31"/>
        <v>0</v>
      </c>
      <c r="T197" s="111">
        <f t="shared" si="32"/>
        <v>0</v>
      </c>
    </row>
    <row r="198" spans="1:20" ht="12.75" customHeight="1">
      <c r="A198" s="159"/>
      <c r="B198" s="82"/>
      <c r="C198" s="82"/>
      <c r="D198" s="82"/>
      <c r="E198" s="82"/>
      <c r="F198" s="82"/>
      <c r="G198" s="82"/>
      <c r="H198" s="82"/>
      <c r="I198" s="84"/>
      <c r="J198" s="93"/>
      <c r="K198" s="68"/>
      <c r="L198" s="104" t="s">
        <v>166</v>
      </c>
      <c r="M198" s="162">
        <v>13</v>
      </c>
      <c r="N198" s="162">
        <f>H194*M198/100</f>
        <v>0</v>
      </c>
      <c r="O198" s="88"/>
      <c r="P198" s="89"/>
      <c r="Q198" s="82">
        <f>P198+P201+P200+P199</f>
        <v>0</v>
      </c>
      <c r="R198" s="111" t="e">
        <f>P198/Q198*N198</f>
        <v>#DIV/0!</v>
      </c>
      <c r="S198" s="111" t="e">
        <f t="shared" si="31"/>
        <v>#DIV/0!</v>
      </c>
      <c r="T198" s="111" t="e">
        <f t="shared" si="32"/>
        <v>#DIV/0!</v>
      </c>
    </row>
    <row r="199" spans="1:20" ht="12.75" customHeight="1">
      <c r="A199" s="159"/>
      <c r="B199" s="82"/>
      <c r="C199" s="82"/>
      <c r="D199" s="82"/>
      <c r="E199" s="82"/>
      <c r="F199" s="82"/>
      <c r="G199" s="82"/>
      <c r="H199" s="82"/>
      <c r="I199" s="84"/>
      <c r="J199" s="93"/>
      <c r="K199" s="68"/>
      <c r="L199" s="104"/>
      <c r="M199" s="162"/>
      <c r="N199" s="162"/>
      <c r="O199" s="88"/>
      <c r="P199" s="89"/>
      <c r="Q199" s="82"/>
      <c r="R199" s="111" t="e">
        <f>P199/Q198*N198</f>
        <v>#DIV/0!</v>
      </c>
      <c r="S199" s="111" t="e">
        <f t="shared" si="31"/>
        <v>#DIV/0!</v>
      </c>
      <c r="T199" s="111" t="e">
        <f t="shared" si="32"/>
        <v>#DIV/0!</v>
      </c>
    </row>
    <row r="200" spans="1:20" ht="12.75" customHeight="1">
      <c r="A200" s="159"/>
      <c r="B200" s="82"/>
      <c r="C200" s="82"/>
      <c r="D200" s="82"/>
      <c r="E200" s="82"/>
      <c r="F200" s="82"/>
      <c r="G200" s="82"/>
      <c r="H200" s="82"/>
      <c r="I200" s="84"/>
      <c r="J200" s="93"/>
      <c r="K200" s="68"/>
      <c r="L200" s="104"/>
      <c r="M200" s="162"/>
      <c r="N200" s="162"/>
      <c r="O200" s="101"/>
      <c r="P200" s="89"/>
      <c r="Q200" s="82"/>
      <c r="R200" s="111" t="e">
        <f>P200/Q198*N198</f>
        <v>#DIV/0!</v>
      </c>
      <c r="S200" s="111" t="e">
        <f t="shared" si="31"/>
        <v>#DIV/0!</v>
      </c>
      <c r="T200" s="111" t="e">
        <f t="shared" si="32"/>
        <v>#DIV/0!</v>
      </c>
    </row>
    <row r="201" spans="1:20" ht="12.75" customHeight="1">
      <c r="A201" s="159"/>
      <c r="B201" s="82"/>
      <c r="C201" s="82"/>
      <c r="D201" s="82"/>
      <c r="E201" s="82"/>
      <c r="F201" s="82"/>
      <c r="G201" s="82"/>
      <c r="H201" s="82"/>
      <c r="I201" s="84"/>
      <c r="J201" s="93"/>
      <c r="K201" s="68"/>
      <c r="L201" s="104"/>
      <c r="M201" s="162"/>
      <c r="N201" s="162"/>
      <c r="O201" s="88"/>
      <c r="P201" s="89"/>
      <c r="Q201" s="82"/>
      <c r="R201" s="111" t="e">
        <f>P201/Q198*N198</f>
        <v>#DIV/0!</v>
      </c>
      <c r="S201" s="111" t="e">
        <f t="shared" si="31"/>
        <v>#DIV/0!</v>
      </c>
      <c r="T201" s="111" t="e">
        <f t="shared" si="32"/>
        <v>#DIV/0!</v>
      </c>
    </row>
    <row r="202" spans="1:20" ht="12.75" customHeight="1">
      <c r="A202" s="159"/>
      <c r="B202" s="82"/>
      <c r="C202" s="82"/>
      <c r="D202" s="82"/>
      <c r="E202" s="82"/>
      <c r="F202" s="82"/>
      <c r="G202" s="82"/>
      <c r="H202" s="82"/>
      <c r="I202" s="84"/>
      <c r="J202" s="93"/>
      <c r="K202" s="68"/>
      <c r="L202" s="98" t="s">
        <v>19</v>
      </c>
      <c r="M202" s="161">
        <v>3</v>
      </c>
      <c r="N202" s="161">
        <f>H194*M202/100</f>
        <v>0</v>
      </c>
      <c r="O202" s="88"/>
      <c r="P202" s="89"/>
      <c r="Q202" s="97"/>
      <c r="R202" s="111">
        <f>N202</f>
        <v>0</v>
      </c>
      <c r="S202" s="111">
        <f t="shared" si="31"/>
        <v>0</v>
      </c>
      <c r="T202" s="111">
        <f t="shared" si="32"/>
        <v>0</v>
      </c>
    </row>
    <row r="203" spans="1:20" ht="44.25" customHeight="1">
      <c r="A203" s="159"/>
      <c r="B203" s="82"/>
      <c r="C203" s="82"/>
      <c r="D203" s="82"/>
      <c r="E203" s="82"/>
      <c r="F203" s="82"/>
      <c r="G203" s="82"/>
      <c r="H203" s="82"/>
      <c r="I203" s="84"/>
      <c r="J203" s="93"/>
      <c r="K203" s="186" t="s">
        <v>8</v>
      </c>
      <c r="L203" s="187"/>
      <c r="M203" s="188">
        <v>30</v>
      </c>
      <c r="N203" s="188">
        <f>H194*M203/100</f>
        <v>0</v>
      </c>
      <c r="O203" s="88"/>
      <c r="P203" s="89"/>
      <c r="Q203" s="97"/>
      <c r="R203" s="111"/>
      <c r="S203" s="111"/>
      <c r="T203" s="111"/>
    </row>
    <row r="204" spans="1:20" ht="12.75" customHeight="1">
      <c r="A204" s="159"/>
      <c r="B204" s="82"/>
      <c r="C204" s="82"/>
      <c r="D204" s="82"/>
      <c r="E204" s="82"/>
      <c r="F204" s="82"/>
      <c r="G204" s="82"/>
      <c r="H204" s="82"/>
      <c r="I204" s="84"/>
      <c r="J204" s="93"/>
      <c r="K204" s="68" t="s">
        <v>10</v>
      </c>
      <c r="L204" s="98" t="s">
        <v>20</v>
      </c>
      <c r="M204" s="135">
        <v>3</v>
      </c>
      <c r="N204" s="97">
        <f>H194*M204/100</f>
        <v>0</v>
      </c>
      <c r="O204" s="88"/>
      <c r="P204" s="89"/>
      <c r="Q204" s="97"/>
      <c r="R204" s="111">
        <f>N204</f>
        <v>0</v>
      </c>
      <c r="S204" s="111">
        <f aca="true" t="shared" si="33" ref="S204:S214">R204/1.302</f>
        <v>0</v>
      </c>
      <c r="T204" s="111">
        <f aca="true" t="shared" si="34" ref="T204:T214">R204-S204</f>
        <v>0</v>
      </c>
    </row>
    <row r="205" spans="1:20" ht="12.75" customHeight="1">
      <c r="A205" s="159"/>
      <c r="B205" s="82"/>
      <c r="C205" s="82"/>
      <c r="D205" s="82"/>
      <c r="E205" s="82"/>
      <c r="F205" s="82"/>
      <c r="G205" s="82"/>
      <c r="H205" s="82"/>
      <c r="I205" s="84"/>
      <c r="J205" s="93"/>
      <c r="K205" s="68"/>
      <c r="L205" s="104" t="s">
        <v>173</v>
      </c>
      <c r="M205" s="136">
        <v>13</v>
      </c>
      <c r="N205" s="82">
        <f>H194*M205/100</f>
        <v>0</v>
      </c>
      <c r="O205" s="88"/>
      <c r="P205" s="89"/>
      <c r="Q205" s="82">
        <f>P205+P207+P208+P206</f>
        <v>0</v>
      </c>
      <c r="R205" s="111" t="e">
        <f>P205/Q205*N205</f>
        <v>#DIV/0!</v>
      </c>
      <c r="S205" s="111" t="e">
        <f t="shared" si="33"/>
        <v>#DIV/0!</v>
      </c>
      <c r="T205" s="111" t="e">
        <f t="shared" si="34"/>
        <v>#DIV/0!</v>
      </c>
    </row>
    <row r="206" spans="1:20" ht="12.75" customHeight="1">
      <c r="A206" s="159"/>
      <c r="B206" s="82"/>
      <c r="C206" s="82"/>
      <c r="D206" s="82"/>
      <c r="E206" s="82"/>
      <c r="F206" s="82"/>
      <c r="G206" s="82"/>
      <c r="H206" s="82"/>
      <c r="I206" s="84"/>
      <c r="J206" s="93"/>
      <c r="K206" s="68"/>
      <c r="L206" s="104"/>
      <c r="M206" s="136"/>
      <c r="N206" s="82"/>
      <c r="O206" s="88"/>
      <c r="P206" s="89"/>
      <c r="Q206" s="82"/>
      <c r="R206" s="111" t="e">
        <f>P206/Q205*N205</f>
        <v>#DIV/0!</v>
      </c>
      <c r="S206" s="111" t="e">
        <f t="shared" si="33"/>
        <v>#DIV/0!</v>
      </c>
      <c r="T206" s="111" t="e">
        <f t="shared" si="34"/>
        <v>#DIV/0!</v>
      </c>
    </row>
    <row r="207" spans="1:20" ht="12.75" customHeight="1">
      <c r="A207" s="159"/>
      <c r="B207" s="82"/>
      <c r="C207" s="82"/>
      <c r="D207" s="82"/>
      <c r="E207" s="82"/>
      <c r="F207" s="82"/>
      <c r="G207" s="82"/>
      <c r="H207" s="82"/>
      <c r="I207" s="84"/>
      <c r="J207" s="93"/>
      <c r="K207" s="68"/>
      <c r="L207" s="104"/>
      <c r="M207" s="136"/>
      <c r="N207" s="82"/>
      <c r="O207" s="88"/>
      <c r="P207" s="89"/>
      <c r="Q207" s="82"/>
      <c r="R207" s="111" t="e">
        <f>P207/Q205*N205</f>
        <v>#DIV/0!</v>
      </c>
      <c r="S207" s="111" t="e">
        <f t="shared" si="33"/>
        <v>#DIV/0!</v>
      </c>
      <c r="T207" s="111" t="e">
        <f t="shared" si="34"/>
        <v>#DIV/0!</v>
      </c>
    </row>
    <row r="208" spans="1:20" ht="12.75" customHeight="1">
      <c r="A208" s="159"/>
      <c r="B208" s="82"/>
      <c r="C208" s="82"/>
      <c r="D208" s="82"/>
      <c r="E208" s="82"/>
      <c r="F208" s="82"/>
      <c r="G208" s="82"/>
      <c r="H208" s="82"/>
      <c r="I208" s="84"/>
      <c r="J208" s="93"/>
      <c r="K208" s="68"/>
      <c r="L208" s="104"/>
      <c r="M208" s="136"/>
      <c r="N208" s="82"/>
      <c r="O208" s="88"/>
      <c r="P208" s="89"/>
      <c r="Q208" s="82"/>
      <c r="R208" s="111" t="e">
        <f>P208/Q205*N205</f>
        <v>#DIV/0!</v>
      </c>
      <c r="S208" s="111" t="e">
        <f t="shared" si="33"/>
        <v>#DIV/0!</v>
      </c>
      <c r="T208" s="111" t="e">
        <f t="shared" si="34"/>
        <v>#DIV/0!</v>
      </c>
    </row>
    <row r="209" spans="1:20" ht="12.75" customHeight="1">
      <c r="A209" s="159"/>
      <c r="B209" s="82"/>
      <c r="C209" s="82"/>
      <c r="D209" s="82"/>
      <c r="E209" s="82"/>
      <c r="F209" s="82"/>
      <c r="G209" s="82"/>
      <c r="H209" s="82"/>
      <c r="I209" s="84"/>
      <c r="J209" s="93"/>
      <c r="K209" s="68"/>
      <c r="L209" s="98" t="s">
        <v>200</v>
      </c>
      <c r="M209" s="135">
        <v>3</v>
      </c>
      <c r="N209" s="97">
        <f>H194*M209/100</f>
        <v>0</v>
      </c>
      <c r="O209" s="88"/>
      <c r="P209" s="89"/>
      <c r="Q209" s="97"/>
      <c r="R209" s="111">
        <f>N209</f>
        <v>0</v>
      </c>
      <c r="S209" s="111">
        <f t="shared" si="33"/>
        <v>0</v>
      </c>
      <c r="T209" s="111">
        <f t="shared" si="34"/>
        <v>0</v>
      </c>
    </row>
    <row r="210" spans="1:20" ht="12.75" customHeight="1">
      <c r="A210" s="159"/>
      <c r="B210" s="82"/>
      <c r="C210" s="82"/>
      <c r="D210" s="82"/>
      <c r="E210" s="82"/>
      <c r="F210" s="82"/>
      <c r="G210" s="82"/>
      <c r="H210" s="82"/>
      <c r="I210" s="84"/>
      <c r="J210" s="93"/>
      <c r="K210" s="68"/>
      <c r="L210" s="104" t="s">
        <v>23</v>
      </c>
      <c r="M210" s="136">
        <v>11</v>
      </c>
      <c r="N210" s="82">
        <f>H194*M210/100</f>
        <v>0</v>
      </c>
      <c r="O210" s="88"/>
      <c r="P210" s="89"/>
      <c r="Q210" s="82">
        <f>P210+P211+P212+P213+P214</f>
        <v>0</v>
      </c>
      <c r="R210" s="111" t="e">
        <f>P210/Q210*N210</f>
        <v>#DIV/0!</v>
      </c>
      <c r="S210" s="111" t="e">
        <f t="shared" si="33"/>
        <v>#DIV/0!</v>
      </c>
      <c r="T210" s="111" t="e">
        <f t="shared" si="34"/>
        <v>#DIV/0!</v>
      </c>
    </row>
    <row r="211" spans="1:20" ht="12.75" customHeight="1">
      <c r="A211" s="159"/>
      <c r="B211" s="82"/>
      <c r="C211" s="82"/>
      <c r="D211" s="82"/>
      <c r="E211" s="82"/>
      <c r="F211" s="82"/>
      <c r="G211" s="82"/>
      <c r="H211" s="82"/>
      <c r="I211" s="84"/>
      <c r="J211" s="93"/>
      <c r="K211" s="68"/>
      <c r="L211" s="104"/>
      <c r="M211" s="136"/>
      <c r="N211" s="82"/>
      <c r="O211" s="88"/>
      <c r="P211" s="89"/>
      <c r="Q211" s="82"/>
      <c r="R211" s="111" t="e">
        <f>P211/Q210*N210</f>
        <v>#DIV/0!</v>
      </c>
      <c r="S211" s="111" t="e">
        <f t="shared" si="33"/>
        <v>#DIV/0!</v>
      </c>
      <c r="T211" s="111" t="e">
        <f t="shared" si="34"/>
        <v>#DIV/0!</v>
      </c>
    </row>
    <row r="212" spans="1:20" ht="12.75" customHeight="1">
      <c r="A212" s="159"/>
      <c r="B212" s="82"/>
      <c r="C212" s="82"/>
      <c r="D212" s="82"/>
      <c r="E212" s="82"/>
      <c r="F212" s="82"/>
      <c r="G212" s="82"/>
      <c r="H212" s="82"/>
      <c r="I212" s="84"/>
      <c r="J212" s="93"/>
      <c r="K212" s="68"/>
      <c r="L212" s="104"/>
      <c r="M212" s="136"/>
      <c r="N212" s="82"/>
      <c r="O212" s="88"/>
      <c r="P212" s="89"/>
      <c r="Q212" s="82"/>
      <c r="R212" s="111" t="e">
        <f>P212/Q210*N210</f>
        <v>#DIV/0!</v>
      </c>
      <c r="S212" s="111" t="e">
        <f t="shared" si="33"/>
        <v>#DIV/0!</v>
      </c>
      <c r="T212" s="111" t="e">
        <f t="shared" si="34"/>
        <v>#DIV/0!</v>
      </c>
    </row>
    <row r="213" spans="1:20" ht="12.75" customHeight="1">
      <c r="A213" s="159"/>
      <c r="B213" s="82"/>
      <c r="C213" s="82"/>
      <c r="D213" s="82"/>
      <c r="E213" s="82"/>
      <c r="F213" s="82"/>
      <c r="G213" s="82"/>
      <c r="H213" s="82"/>
      <c r="I213" s="84"/>
      <c r="J213" s="93"/>
      <c r="K213" s="68"/>
      <c r="L213" s="104"/>
      <c r="M213" s="136"/>
      <c r="N213" s="82"/>
      <c r="O213" s="88"/>
      <c r="P213" s="89"/>
      <c r="Q213" s="82"/>
      <c r="R213" s="111" t="e">
        <f>P213/Q210*N210</f>
        <v>#DIV/0!</v>
      </c>
      <c r="S213" s="111" t="e">
        <f t="shared" si="33"/>
        <v>#DIV/0!</v>
      </c>
      <c r="T213" s="111" t="e">
        <f t="shared" si="34"/>
        <v>#DIV/0!</v>
      </c>
    </row>
    <row r="214" spans="1:20" ht="12.75" customHeight="1">
      <c r="A214" s="159"/>
      <c r="B214" s="82"/>
      <c r="C214" s="82"/>
      <c r="D214" s="82"/>
      <c r="E214" s="82"/>
      <c r="F214" s="82"/>
      <c r="G214" s="82"/>
      <c r="H214" s="82"/>
      <c r="I214" s="84"/>
      <c r="J214" s="93"/>
      <c r="K214" s="68"/>
      <c r="L214" s="104"/>
      <c r="M214" s="136"/>
      <c r="N214" s="82"/>
      <c r="O214" s="88"/>
      <c r="P214" s="89"/>
      <c r="Q214" s="82"/>
      <c r="R214" s="111" t="e">
        <f>P214/Q210*N210</f>
        <v>#DIV/0!</v>
      </c>
      <c r="S214" s="111" t="e">
        <f t="shared" si="33"/>
        <v>#DIV/0!</v>
      </c>
      <c r="T214" s="111" t="e">
        <f t="shared" si="34"/>
        <v>#DIV/0!</v>
      </c>
    </row>
    <row r="215" spans="1:20" ht="45" customHeight="1">
      <c r="A215" s="159"/>
      <c r="B215" s="82"/>
      <c r="C215" s="82"/>
      <c r="D215" s="82"/>
      <c r="E215" s="82"/>
      <c r="F215" s="82"/>
      <c r="G215" s="82"/>
      <c r="H215" s="82"/>
      <c r="I215" s="84"/>
      <c r="J215" s="93"/>
      <c r="K215" s="186" t="s">
        <v>9</v>
      </c>
      <c r="L215" s="187"/>
      <c r="M215" s="188">
        <v>9</v>
      </c>
      <c r="N215" s="188">
        <f>H194*M215/100</f>
        <v>0</v>
      </c>
      <c r="O215" s="88"/>
      <c r="P215" s="89"/>
      <c r="Q215" s="97"/>
      <c r="R215" s="111"/>
      <c r="S215" s="111"/>
      <c r="T215" s="111"/>
    </row>
    <row r="216" spans="1:20" ht="12.75" customHeight="1">
      <c r="A216" s="159"/>
      <c r="B216" s="82"/>
      <c r="C216" s="82"/>
      <c r="D216" s="82"/>
      <c r="E216" s="82"/>
      <c r="F216" s="82"/>
      <c r="G216" s="82"/>
      <c r="H216" s="82"/>
      <c r="I216" s="84"/>
      <c r="J216" s="93"/>
      <c r="K216" s="64" t="s">
        <v>10</v>
      </c>
      <c r="L216" s="153" t="s">
        <v>24</v>
      </c>
      <c r="M216" s="99">
        <v>1</v>
      </c>
      <c r="N216" s="97">
        <f>H194*M216/100</f>
        <v>0</v>
      </c>
      <c r="O216" s="88"/>
      <c r="P216" s="89"/>
      <c r="Q216" s="97"/>
      <c r="R216" s="111">
        <f>N216</f>
        <v>0</v>
      </c>
      <c r="S216" s="111">
        <f aca="true" t="shared" si="35" ref="S216:S229">R216/1.302</f>
        <v>0</v>
      </c>
      <c r="T216" s="111">
        <f aca="true" t="shared" si="36" ref="T216:T229">R216-S216</f>
        <v>0</v>
      </c>
    </row>
    <row r="217" spans="1:20" ht="12.75" customHeight="1">
      <c r="A217" s="159"/>
      <c r="B217" s="82"/>
      <c r="C217" s="82"/>
      <c r="D217" s="82"/>
      <c r="E217" s="82"/>
      <c r="F217" s="82"/>
      <c r="G217" s="82"/>
      <c r="H217" s="82"/>
      <c r="I217" s="84"/>
      <c r="J217" s="93"/>
      <c r="K217" s="67"/>
      <c r="L217" s="104" t="s">
        <v>164</v>
      </c>
      <c r="M217" s="136">
        <v>4</v>
      </c>
      <c r="N217" s="82">
        <f>H194*M217/100</f>
        <v>0</v>
      </c>
      <c r="O217" s="88"/>
      <c r="P217" s="89"/>
      <c r="Q217" s="82">
        <f>P217+P218+P219+P220+P221</f>
        <v>0</v>
      </c>
      <c r="R217" s="111" t="e">
        <f>P217/Q217*N217</f>
        <v>#DIV/0!</v>
      </c>
      <c r="S217" s="111" t="e">
        <f t="shared" si="35"/>
        <v>#DIV/0!</v>
      </c>
      <c r="T217" s="111" t="e">
        <f t="shared" si="36"/>
        <v>#DIV/0!</v>
      </c>
    </row>
    <row r="218" spans="1:20" ht="12.75" customHeight="1">
      <c r="A218" s="159"/>
      <c r="B218" s="82"/>
      <c r="C218" s="82"/>
      <c r="D218" s="82"/>
      <c r="E218" s="82"/>
      <c r="F218" s="82"/>
      <c r="G218" s="82"/>
      <c r="H218" s="82"/>
      <c r="I218" s="84"/>
      <c r="J218" s="93"/>
      <c r="K218" s="67"/>
      <c r="L218" s="104"/>
      <c r="M218" s="136"/>
      <c r="N218" s="82"/>
      <c r="O218" s="88"/>
      <c r="P218" s="89"/>
      <c r="Q218" s="82"/>
      <c r="R218" s="111" t="e">
        <f>P218/Q217*N217</f>
        <v>#DIV/0!</v>
      </c>
      <c r="S218" s="111" t="e">
        <f t="shared" si="35"/>
        <v>#DIV/0!</v>
      </c>
      <c r="T218" s="111" t="e">
        <f t="shared" si="36"/>
        <v>#DIV/0!</v>
      </c>
    </row>
    <row r="219" spans="1:20" ht="12.75" customHeight="1">
      <c r="A219" s="159"/>
      <c r="B219" s="82"/>
      <c r="C219" s="82"/>
      <c r="D219" s="82"/>
      <c r="E219" s="82"/>
      <c r="F219" s="82"/>
      <c r="G219" s="82"/>
      <c r="H219" s="82"/>
      <c r="I219" s="84"/>
      <c r="J219" s="93"/>
      <c r="K219" s="67"/>
      <c r="L219" s="104"/>
      <c r="M219" s="136"/>
      <c r="N219" s="82"/>
      <c r="O219" s="88"/>
      <c r="P219" s="89"/>
      <c r="Q219" s="82"/>
      <c r="R219" s="111" t="e">
        <f>P219/Q217*N217</f>
        <v>#DIV/0!</v>
      </c>
      <c r="S219" s="111" t="e">
        <f t="shared" si="35"/>
        <v>#DIV/0!</v>
      </c>
      <c r="T219" s="111" t="e">
        <f t="shared" si="36"/>
        <v>#DIV/0!</v>
      </c>
    </row>
    <row r="220" spans="1:20" ht="12.75" customHeight="1">
      <c r="A220" s="159"/>
      <c r="B220" s="82"/>
      <c r="C220" s="82"/>
      <c r="D220" s="82"/>
      <c r="E220" s="82"/>
      <c r="F220" s="82"/>
      <c r="G220" s="82"/>
      <c r="H220" s="82"/>
      <c r="I220" s="84"/>
      <c r="J220" s="93"/>
      <c r="K220" s="67"/>
      <c r="L220" s="104"/>
      <c r="M220" s="136"/>
      <c r="N220" s="82"/>
      <c r="O220" s="88"/>
      <c r="P220" s="89"/>
      <c r="Q220" s="82"/>
      <c r="R220" s="111" t="e">
        <f>P220/Q217*N217</f>
        <v>#DIV/0!</v>
      </c>
      <c r="S220" s="111" t="e">
        <f t="shared" si="35"/>
        <v>#DIV/0!</v>
      </c>
      <c r="T220" s="111" t="e">
        <f t="shared" si="36"/>
        <v>#DIV/0!</v>
      </c>
    </row>
    <row r="221" spans="1:20" ht="12.75" customHeight="1">
      <c r="A221" s="159"/>
      <c r="B221" s="82"/>
      <c r="C221" s="82"/>
      <c r="D221" s="82"/>
      <c r="E221" s="82"/>
      <c r="F221" s="82"/>
      <c r="G221" s="82"/>
      <c r="H221" s="82"/>
      <c r="I221" s="84"/>
      <c r="J221" s="93"/>
      <c r="K221" s="67"/>
      <c r="L221" s="104"/>
      <c r="M221" s="136"/>
      <c r="N221" s="82"/>
      <c r="O221" s="88"/>
      <c r="P221" s="89"/>
      <c r="Q221" s="82"/>
      <c r="R221" s="111" t="e">
        <f>P221/Q217*N217</f>
        <v>#DIV/0!</v>
      </c>
      <c r="S221" s="111" t="e">
        <f t="shared" si="35"/>
        <v>#DIV/0!</v>
      </c>
      <c r="T221" s="111" t="e">
        <f t="shared" si="36"/>
        <v>#DIV/0!</v>
      </c>
    </row>
    <row r="222" spans="1:20" ht="12.75" customHeight="1">
      <c r="A222" s="159"/>
      <c r="B222" s="82"/>
      <c r="C222" s="82"/>
      <c r="D222" s="82"/>
      <c r="E222" s="82"/>
      <c r="F222" s="82"/>
      <c r="G222" s="82"/>
      <c r="H222" s="82"/>
      <c r="I222" s="84"/>
      <c r="J222" s="93"/>
      <c r="K222" s="67"/>
      <c r="L222" s="104" t="s">
        <v>163</v>
      </c>
      <c r="M222" s="136">
        <v>3</v>
      </c>
      <c r="N222" s="82">
        <f>H194*M222/100</f>
        <v>0</v>
      </c>
      <c r="O222" s="88"/>
      <c r="P222" s="89"/>
      <c r="Q222" s="82">
        <f>P222+P223+P224+P225</f>
        <v>0</v>
      </c>
      <c r="R222" s="111" t="e">
        <f>P222/Q222*N222</f>
        <v>#DIV/0!</v>
      </c>
      <c r="S222" s="111" t="e">
        <f t="shared" si="35"/>
        <v>#DIV/0!</v>
      </c>
      <c r="T222" s="111" t="e">
        <f t="shared" si="36"/>
        <v>#DIV/0!</v>
      </c>
    </row>
    <row r="223" spans="1:20" ht="12.75" customHeight="1">
      <c r="A223" s="159"/>
      <c r="B223" s="82"/>
      <c r="C223" s="82"/>
      <c r="D223" s="82"/>
      <c r="E223" s="82"/>
      <c r="F223" s="82"/>
      <c r="G223" s="82"/>
      <c r="H223" s="82"/>
      <c r="I223" s="84"/>
      <c r="J223" s="93"/>
      <c r="K223" s="67"/>
      <c r="L223" s="104"/>
      <c r="M223" s="136"/>
      <c r="N223" s="82"/>
      <c r="O223" s="88"/>
      <c r="P223" s="89"/>
      <c r="Q223" s="82"/>
      <c r="R223" s="111" t="e">
        <f>P223/Q222*N222</f>
        <v>#DIV/0!</v>
      </c>
      <c r="S223" s="111" t="e">
        <f t="shared" si="35"/>
        <v>#DIV/0!</v>
      </c>
      <c r="T223" s="111" t="e">
        <f t="shared" si="36"/>
        <v>#DIV/0!</v>
      </c>
    </row>
    <row r="224" spans="1:20" ht="12.75" customHeight="1">
      <c r="A224" s="159"/>
      <c r="B224" s="82"/>
      <c r="C224" s="82"/>
      <c r="D224" s="82"/>
      <c r="E224" s="82"/>
      <c r="F224" s="82"/>
      <c r="G224" s="82"/>
      <c r="H224" s="82"/>
      <c r="I224" s="84"/>
      <c r="J224" s="93"/>
      <c r="K224" s="67"/>
      <c r="L224" s="104"/>
      <c r="M224" s="136"/>
      <c r="N224" s="82"/>
      <c r="O224" s="88"/>
      <c r="P224" s="89"/>
      <c r="Q224" s="82"/>
      <c r="R224" s="111" t="e">
        <f>P224/Q222*N222</f>
        <v>#DIV/0!</v>
      </c>
      <c r="S224" s="111" t="e">
        <f t="shared" si="35"/>
        <v>#DIV/0!</v>
      </c>
      <c r="T224" s="111" t="e">
        <f t="shared" si="36"/>
        <v>#DIV/0!</v>
      </c>
    </row>
    <row r="225" spans="1:20" ht="12.75" customHeight="1">
      <c r="A225" s="159"/>
      <c r="B225" s="82"/>
      <c r="C225" s="82"/>
      <c r="D225" s="82"/>
      <c r="E225" s="82"/>
      <c r="F225" s="82"/>
      <c r="G225" s="82"/>
      <c r="H225" s="82"/>
      <c r="I225" s="84"/>
      <c r="J225" s="93"/>
      <c r="K225" s="67"/>
      <c r="L225" s="104"/>
      <c r="M225" s="136"/>
      <c r="N225" s="82"/>
      <c r="O225" s="88"/>
      <c r="P225" s="89"/>
      <c r="Q225" s="82"/>
      <c r="R225" s="111" t="e">
        <f>P225/Q222*N222</f>
        <v>#DIV/0!</v>
      </c>
      <c r="S225" s="111" t="e">
        <f t="shared" si="35"/>
        <v>#DIV/0!</v>
      </c>
      <c r="T225" s="111" t="e">
        <f t="shared" si="36"/>
        <v>#DIV/0!</v>
      </c>
    </row>
    <row r="226" spans="1:20" ht="12.75" customHeight="1">
      <c r="A226" s="159"/>
      <c r="B226" s="82"/>
      <c r="C226" s="82"/>
      <c r="D226" s="82"/>
      <c r="E226" s="82"/>
      <c r="F226" s="82"/>
      <c r="G226" s="82"/>
      <c r="H226" s="82"/>
      <c r="I226" s="84"/>
      <c r="J226" s="93"/>
      <c r="K226" s="67"/>
      <c r="L226" s="104" t="s">
        <v>162</v>
      </c>
      <c r="M226" s="136">
        <v>1</v>
      </c>
      <c r="N226" s="82">
        <f>H194*M226/100</f>
        <v>0</v>
      </c>
      <c r="O226" s="88"/>
      <c r="P226" s="89"/>
      <c r="Q226" s="82">
        <f>P226+P227</f>
        <v>0</v>
      </c>
      <c r="R226" s="111" t="e">
        <f>P226/Q226*N226</f>
        <v>#DIV/0!</v>
      </c>
      <c r="S226" s="111" t="e">
        <f t="shared" si="35"/>
        <v>#DIV/0!</v>
      </c>
      <c r="T226" s="111" t="e">
        <f t="shared" si="36"/>
        <v>#DIV/0!</v>
      </c>
    </row>
    <row r="227" spans="1:20" ht="12.75" customHeight="1">
      <c r="A227" s="159"/>
      <c r="B227" s="82"/>
      <c r="C227" s="82"/>
      <c r="D227" s="82"/>
      <c r="E227" s="82"/>
      <c r="F227" s="82"/>
      <c r="G227" s="82"/>
      <c r="H227" s="82"/>
      <c r="I227" s="84"/>
      <c r="J227" s="93"/>
      <c r="K227" s="75"/>
      <c r="L227" s="104"/>
      <c r="M227" s="136"/>
      <c r="N227" s="82"/>
      <c r="O227" s="88"/>
      <c r="P227" s="89"/>
      <c r="Q227" s="82"/>
      <c r="R227" s="111" t="e">
        <f>P227/Q226*N226</f>
        <v>#DIV/0!</v>
      </c>
      <c r="S227" s="111" t="e">
        <f t="shared" si="35"/>
        <v>#DIV/0!</v>
      </c>
      <c r="T227" s="111" t="e">
        <f t="shared" si="36"/>
        <v>#DIV/0!</v>
      </c>
    </row>
    <row r="228" spans="1:20" ht="34.5" customHeight="1">
      <c r="A228" s="159"/>
      <c r="B228" s="82"/>
      <c r="C228" s="82"/>
      <c r="D228" s="82"/>
      <c r="E228" s="82"/>
      <c r="F228" s="82"/>
      <c r="G228" s="82"/>
      <c r="H228" s="82"/>
      <c r="I228" s="125" t="s">
        <v>134</v>
      </c>
      <c r="J228" s="126"/>
      <c r="K228" s="126"/>
      <c r="L228" s="127"/>
      <c r="M228" s="128">
        <v>5</v>
      </c>
      <c r="N228" s="128">
        <f>H194*M228/100</f>
        <v>0</v>
      </c>
      <c r="O228" s="88"/>
      <c r="P228" s="89"/>
      <c r="Q228" s="97"/>
      <c r="R228" s="194">
        <f>N228</f>
        <v>0</v>
      </c>
      <c r="S228" s="194">
        <f t="shared" si="35"/>
        <v>0</v>
      </c>
      <c r="T228" s="194">
        <f t="shared" si="36"/>
        <v>0</v>
      </c>
    </row>
    <row r="229" spans="1:20" ht="99" customHeight="1">
      <c r="A229" s="159"/>
      <c r="B229" s="82"/>
      <c r="C229" s="82"/>
      <c r="D229" s="82"/>
      <c r="E229" s="82"/>
      <c r="F229" s="82"/>
      <c r="G229" s="82"/>
      <c r="H229" s="82"/>
      <c r="I229" s="155" t="s">
        <v>2</v>
      </c>
      <c r="J229" s="163" t="s">
        <v>84</v>
      </c>
      <c r="K229" s="164"/>
      <c r="L229" s="165"/>
      <c r="M229" s="128">
        <v>7</v>
      </c>
      <c r="N229" s="135">
        <f>H194*M229/100</f>
        <v>0</v>
      </c>
      <c r="O229" s="88"/>
      <c r="P229" s="89"/>
      <c r="Q229" s="89">
        <f>P229</f>
        <v>0</v>
      </c>
      <c r="R229" s="194">
        <f>N229*P229</f>
        <v>0</v>
      </c>
      <c r="S229" s="194">
        <f t="shared" si="35"/>
        <v>0</v>
      </c>
      <c r="T229" s="194">
        <f t="shared" si="36"/>
        <v>0</v>
      </c>
    </row>
    <row r="230" spans="1:20" ht="12.75" customHeight="1">
      <c r="A230" s="159"/>
      <c r="B230" s="82"/>
      <c r="C230" s="82"/>
      <c r="D230" s="82"/>
      <c r="E230" s="82"/>
      <c r="F230" s="82"/>
      <c r="G230" s="82"/>
      <c r="H230" s="82"/>
      <c r="I230" s="140" t="s">
        <v>26</v>
      </c>
      <c r="J230" s="141" t="s">
        <v>11</v>
      </c>
      <c r="K230" s="142"/>
      <c r="L230" s="143"/>
      <c r="M230" s="128">
        <v>23</v>
      </c>
      <c r="N230" s="128">
        <f>H194*M230/100</f>
        <v>0</v>
      </c>
      <c r="O230" s="88"/>
      <c r="P230" s="89"/>
      <c r="Q230" s="97"/>
      <c r="R230" s="194" t="e">
        <f>SUM(R231:R240)</f>
        <v>#DIV/0!</v>
      </c>
      <c r="S230" s="194" t="e">
        <f>SUM(S231:S240)</f>
        <v>#DIV/0!</v>
      </c>
      <c r="T230" s="194" t="e">
        <f>SUM(T231:T240)</f>
        <v>#DIV/0!</v>
      </c>
    </row>
    <row r="231" spans="1:20" ht="12.75" customHeight="1">
      <c r="A231" s="159"/>
      <c r="B231" s="82"/>
      <c r="C231" s="82"/>
      <c r="D231" s="82"/>
      <c r="E231" s="82"/>
      <c r="F231" s="82"/>
      <c r="G231" s="82"/>
      <c r="H231" s="82"/>
      <c r="I231" s="140"/>
      <c r="J231" s="93" t="s">
        <v>10</v>
      </c>
      <c r="K231" s="144" t="s">
        <v>7</v>
      </c>
      <c r="L231" s="145"/>
      <c r="M231" s="105">
        <v>16</v>
      </c>
      <c r="N231" s="105">
        <f>H194*M231/100</f>
        <v>0</v>
      </c>
      <c r="O231" s="88"/>
      <c r="P231" s="89"/>
      <c r="Q231" s="82">
        <f>P231+P232+P233+P234</f>
        <v>0</v>
      </c>
      <c r="R231" s="111" t="e">
        <f>P231/Q231*N231</f>
        <v>#DIV/0!</v>
      </c>
      <c r="S231" s="111" t="e">
        <f aca="true" t="shared" si="37" ref="S231:S240">R231/1.302</f>
        <v>#DIV/0!</v>
      </c>
      <c r="T231" s="111" t="e">
        <f aca="true" t="shared" si="38" ref="T231:T240">R231-S231</f>
        <v>#DIV/0!</v>
      </c>
    </row>
    <row r="232" spans="1:20" ht="12.75" customHeight="1">
      <c r="A232" s="159"/>
      <c r="B232" s="82"/>
      <c r="C232" s="82"/>
      <c r="D232" s="82"/>
      <c r="E232" s="82"/>
      <c r="F232" s="82"/>
      <c r="G232" s="82"/>
      <c r="H232" s="82"/>
      <c r="I232" s="140"/>
      <c r="J232" s="93"/>
      <c r="K232" s="146"/>
      <c r="L232" s="147"/>
      <c r="M232" s="105"/>
      <c r="N232" s="105"/>
      <c r="O232" s="88"/>
      <c r="P232" s="89"/>
      <c r="Q232" s="82"/>
      <c r="R232" s="111" t="e">
        <f>P232/Q231*N231</f>
        <v>#DIV/0!</v>
      </c>
      <c r="S232" s="111" t="e">
        <f t="shared" si="37"/>
        <v>#DIV/0!</v>
      </c>
      <c r="T232" s="111" t="e">
        <f t="shared" si="38"/>
        <v>#DIV/0!</v>
      </c>
    </row>
    <row r="233" spans="1:20" ht="12.75" customHeight="1">
      <c r="A233" s="159"/>
      <c r="B233" s="82"/>
      <c r="C233" s="82"/>
      <c r="D233" s="82"/>
      <c r="E233" s="82"/>
      <c r="F233" s="82"/>
      <c r="G233" s="82"/>
      <c r="H233" s="82"/>
      <c r="I233" s="140"/>
      <c r="J233" s="93"/>
      <c r="K233" s="146"/>
      <c r="L233" s="147"/>
      <c r="M233" s="105"/>
      <c r="N233" s="105"/>
      <c r="O233" s="88"/>
      <c r="P233" s="89"/>
      <c r="Q233" s="82"/>
      <c r="R233" s="111" t="e">
        <f>P233/Q231*N231</f>
        <v>#DIV/0!</v>
      </c>
      <c r="S233" s="111" t="e">
        <f t="shared" si="37"/>
        <v>#DIV/0!</v>
      </c>
      <c r="T233" s="111" t="e">
        <f t="shared" si="38"/>
        <v>#DIV/0!</v>
      </c>
    </row>
    <row r="234" spans="1:20" ht="12.75" customHeight="1">
      <c r="A234" s="159"/>
      <c r="B234" s="82"/>
      <c r="C234" s="82"/>
      <c r="D234" s="82"/>
      <c r="E234" s="82"/>
      <c r="F234" s="82"/>
      <c r="G234" s="82"/>
      <c r="H234" s="82"/>
      <c r="I234" s="140"/>
      <c r="J234" s="93"/>
      <c r="K234" s="148"/>
      <c r="L234" s="149"/>
      <c r="M234" s="105"/>
      <c r="N234" s="105"/>
      <c r="O234" s="88"/>
      <c r="P234" s="89"/>
      <c r="Q234" s="82"/>
      <c r="R234" s="111" t="e">
        <f>P234/Q231*N231</f>
        <v>#DIV/0!</v>
      </c>
      <c r="S234" s="111" t="e">
        <f t="shared" si="37"/>
        <v>#DIV/0!</v>
      </c>
      <c r="T234" s="111" t="e">
        <f t="shared" si="38"/>
        <v>#DIV/0!</v>
      </c>
    </row>
    <row r="235" spans="1:20" ht="12.75" customHeight="1">
      <c r="A235" s="159"/>
      <c r="B235" s="82"/>
      <c r="C235" s="82"/>
      <c r="D235" s="82"/>
      <c r="E235" s="82"/>
      <c r="F235" s="82"/>
      <c r="G235" s="82"/>
      <c r="H235" s="82"/>
      <c r="I235" s="140"/>
      <c r="J235" s="93"/>
      <c r="K235" s="144" t="s">
        <v>8</v>
      </c>
      <c r="L235" s="145"/>
      <c r="M235" s="105">
        <v>7</v>
      </c>
      <c r="N235" s="105">
        <f>H194*M235/100</f>
        <v>0</v>
      </c>
      <c r="O235" s="88"/>
      <c r="P235" s="89"/>
      <c r="Q235" s="82">
        <f>P235+P236+P237+P238+P239+P240</f>
        <v>0</v>
      </c>
      <c r="R235" s="111" t="e">
        <f>P235/Q235*N235</f>
        <v>#DIV/0!</v>
      </c>
      <c r="S235" s="111" t="e">
        <f t="shared" si="37"/>
        <v>#DIV/0!</v>
      </c>
      <c r="T235" s="111" t="e">
        <f t="shared" si="38"/>
        <v>#DIV/0!</v>
      </c>
    </row>
    <row r="236" spans="1:20" ht="12.75" customHeight="1">
      <c r="A236" s="159"/>
      <c r="B236" s="82"/>
      <c r="C236" s="82"/>
      <c r="D236" s="82"/>
      <c r="E236" s="82"/>
      <c r="F236" s="82"/>
      <c r="G236" s="82"/>
      <c r="H236" s="82"/>
      <c r="I236" s="140"/>
      <c r="J236" s="93"/>
      <c r="K236" s="146"/>
      <c r="L236" s="147"/>
      <c r="M236" s="105"/>
      <c r="N236" s="105"/>
      <c r="O236" s="88"/>
      <c r="P236" s="89"/>
      <c r="Q236" s="82"/>
      <c r="R236" s="111" t="e">
        <f>P236/Q235*N235</f>
        <v>#DIV/0!</v>
      </c>
      <c r="S236" s="111" t="e">
        <f t="shared" si="37"/>
        <v>#DIV/0!</v>
      </c>
      <c r="T236" s="111" t="e">
        <f t="shared" si="38"/>
        <v>#DIV/0!</v>
      </c>
    </row>
    <row r="237" spans="1:20" ht="12.75" customHeight="1">
      <c r="A237" s="159"/>
      <c r="B237" s="82"/>
      <c r="C237" s="82"/>
      <c r="D237" s="82"/>
      <c r="E237" s="82"/>
      <c r="F237" s="82"/>
      <c r="G237" s="82"/>
      <c r="H237" s="82"/>
      <c r="I237" s="140"/>
      <c r="J237" s="93"/>
      <c r="K237" s="146"/>
      <c r="L237" s="147"/>
      <c r="M237" s="105"/>
      <c r="N237" s="105"/>
      <c r="O237" s="88"/>
      <c r="P237" s="89"/>
      <c r="Q237" s="82"/>
      <c r="R237" s="111" t="e">
        <f>P237/Q235*N235</f>
        <v>#DIV/0!</v>
      </c>
      <c r="S237" s="111" t="e">
        <f t="shared" si="37"/>
        <v>#DIV/0!</v>
      </c>
      <c r="T237" s="111" t="e">
        <f t="shared" si="38"/>
        <v>#DIV/0!</v>
      </c>
    </row>
    <row r="238" spans="1:20" ht="12.75" customHeight="1">
      <c r="A238" s="159"/>
      <c r="B238" s="82"/>
      <c r="C238" s="82"/>
      <c r="D238" s="82"/>
      <c r="E238" s="82"/>
      <c r="F238" s="82"/>
      <c r="G238" s="82"/>
      <c r="H238" s="82"/>
      <c r="I238" s="140"/>
      <c r="J238" s="93"/>
      <c r="K238" s="146"/>
      <c r="L238" s="147"/>
      <c r="M238" s="105"/>
      <c r="N238" s="105"/>
      <c r="O238" s="88"/>
      <c r="P238" s="89"/>
      <c r="Q238" s="82"/>
      <c r="R238" s="111" t="e">
        <f>P238/Q235*N235</f>
        <v>#DIV/0!</v>
      </c>
      <c r="S238" s="111" t="e">
        <f t="shared" si="37"/>
        <v>#DIV/0!</v>
      </c>
      <c r="T238" s="111" t="e">
        <f t="shared" si="38"/>
        <v>#DIV/0!</v>
      </c>
    </row>
    <row r="239" spans="1:20" ht="12.75" customHeight="1">
      <c r="A239" s="159"/>
      <c r="B239" s="82"/>
      <c r="C239" s="82"/>
      <c r="D239" s="82"/>
      <c r="E239" s="82"/>
      <c r="F239" s="82"/>
      <c r="G239" s="82"/>
      <c r="H239" s="82"/>
      <c r="I239" s="140"/>
      <c r="J239" s="93"/>
      <c r="K239" s="146"/>
      <c r="L239" s="147"/>
      <c r="M239" s="105"/>
      <c r="N239" s="105"/>
      <c r="O239" s="88"/>
      <c r="P239" s="89"/>
      <c r="Q239" s="82"/>
      <c r="R239" s="111" t="e">
        <f>P239/Q235*N235</f>
        <v>#DIV/0!</v>
      </c>
      <c r="S239" s="111" t="e">
        <f t="shared" si="37"/>
        <v>#DIV/0!</v>
      </c>
      <c r="T239" s="111" t="e">
        <f t="shared" si="38"/>
        <v>#DIV/0!</v>
      </c>
    </row>
    <row r="240" spans="1:20" ht="12.75" customHeight="1">
      <c r="A240" s="159"/>
      <c r="B240" s="82"/>
      <c r="C240" s="82"/>
      <c r="D240" s="82"/>
      <c r="E240" s="82"/>
      <c r="F240" s="82"/>
      <c r="G240" s="82"/>
      <c r="H240" s="82"/>
      <c r="I240" s="140"/>
      <c r="J240" s="93"/>
      <c r="K240" s="148"/>
      <c r="L240" s="149"/>
      <c r="M240" s="105"/>
      <c r="N240" s="105"/>
      <c r="O240" s="88"/>
      <c r="P240" s="89"/>
      <c r="Q240" s="82"/>
      <c r="R240" s="111" t="e">
        <f>P240/Q235*N235</f>
        <v>#DIV/0!</v>
      </c>
      <c r="S240" s="111" t="e">
        <f t="shared" si="37"/>
        <v>#DIV/0!</v>
      </c>
      <c r="T240" s="111" t="e">
        <f t="shared" si="38"/>
        <v>#DIV/0!</v>
      </c>
    </row>
    <row r="241" spans="1:20" ht="12.75" customHeight="1">
      <c r="A241" s="159"/>
      <c r="B241" s="82"/>
      <c r="C241" s="82"/>
      <c r="D241" s="82"/>
      <c r="E241" s="82"/>
      <c r="F241" s="82"/>
      <c r="G241" s="82"/>
      <c r="H241" s="82"/>
      <c r="I241" s="140" t="s">
        <v>1</v>
      </c>
      <c r="J241" s="141" t="s">
        <v>11</v>
      </c>
      <c r="K241" s="142"/>
      <c r="L241" s="143"/>
      <c r="M241" s="128">
        <v>5</v>
      </c>
      <c r="N241" s="128">
        <f>H194*M241/100</f>
        <v>0</v>
      </c>
      <c r="O241" s="88"/>
      <c r="P241" s="89"/>
      <c r="Q241" s="97"/>
      <c r="R241" s="194" t="e">
        <f>SUM(R242:R251)</f>
        <v>#DIV/0!</v>
      </c>
      <c r="S241" s="194" t="e">
        <f>SUM(S242:S251)</f>
        <v>#DIV/0!</v>
      </c>
      <c r="T241" s="194" t="e">
        <f>SUM(T242:T251)</f>
        <v>#DIV/0!</v>
      </c>
    </row>
    <row r="242" spans="1:20" ht="12.75" customHeight="1">
      <c r="A242" s="159"/>
      <c r="B242" s="82"/>
      <c r="C242" s="82"/>
      <c r="D242" s="82"/>
      <c r="E242" s="82"/>
      <c r="F242" s="82"/>
      <c r="G242" s="82"/>
      <c r="H242" s="82"/>
      <c r="I242" s="140"/>
      <c r="J242" s="93" t="s">
        <v>10</v>
      </c>
      <c r="K242" s="144" t="s">
        <v>8</v>
      </c>
      <c r="L242" s="145"/>
      <c r="M242" s="105">
        <v>3</v>
      </c>
      <c r="N242" s="105">
        <f>H194*M242/100</f>
        <v>0</v>
      </c>
      <c r="O242" s="88"/>
      <c r="P242" s="89"/>
      <c r="Q242" s="82">
        <f>P242+P243+P244+P245+P246</f>
        <v>0</v>
      </c>
      <c r="R242" s="111" t="e">
        <f>P242/Q242*N242</f>
        <v>#DIV/0!</v>
      </c>
      <c r="S242" s="111" t="e">
        <f aca="true" t="shared" si="39" ref="S242:S251">R242/1.302</f>
        <v>#DIV/0!</v>
      </c>
      <c r="T242" s="111" t="e">
        <f aca="true" t="shared" si="40" ref="T242:T251">R242-S242</f>
        <v>#DIV/0!</v>
      </c>
    </row>
    <row r="243" spans="1:20" ht="12.75" customHeight="1">
      <c r="A243" s="159"/>
      <c r="B243" s="82"/>
      <c r="C243" s="82"/>
      <c r="D243" s="82"/>
      <c r="E243" s="82"/>
      <c r="F243" s="82"/>
      <c r="G243" s="82"/>
      <c r="H243" s="82"/>
      <c r="I243" s="140"/>
      <c r="J243" s="93"/>
      <c r="K243" s="146"/>
      <c r="L243" s="147"/>
      <c r="M243" s="105"/>
      <c r="N243" s="105"/>
      <c r="O243" s="88"/>
      <c r="P243" s="89"/>
      <c r="Q243" s="82"/>
      <c r="R243" s="111" t="e">
        <f>P243/Q242*N242</f>
        <v>#DIV/0!</v>
      </c>
      <c r="S243" s="111" t="e">
        <f t="shared" si="39"/>
        <v>#DIV/0!</v>
      </c>
      <c r="T243" s="111" t="e">
        <f t="shared" si="40"/>
        <v>#DIV/0!</v>
      </c>
    </row>
    <row r="244" spans="1:20" ht="12.75" customHeight="1">
      <c r="A244" s="159"/>
      <c r="B244" s="82"/>
      <c r="C244" s="82"/>
      <c r="D244" s="82"/>
      <c r="E244" s="82"/>
      <c r="F244" s="82"/>
      <c r="G244" s="82"/>
      <c r="H244" s="82"/>
      <c r="I244" s="140"/>
      <c r="J244" s="93"/>
      <c r="K244" s="146"/>
      <c r="L244" s="147"/>
      <c r="M244" s="105"/>
      <c r="N244" s="105"/>
      <c r="O244" s="88"/>
      <c r="P244" s="89"/>
      <c r="Q244" s="82"/>
      <c r="R244" s="111" t="e">
        <f>P244/Q242*N242</f>
        <v>#DIV/0!</v>
      </c>
      <c r="S244" s="111" t="e">
        <f t="shared" si="39"/>
        <v>#DIV/0!</v>
      </c>
      <c r="T244" s="111" t="e">
        <f t="shared" si="40"/>
        <v>#DIV/0!</v>
      </c>
    </row>
    <row r="245" spans="1:20" ht="12.75" customHeight="1">
      <c r="A245" s="159"/>
      <c r="B245" s="82"/>
      <c r="C245" s="82"/>
      <c r="D245" s="82"/>
      <c r="E245" s="82"/>
      <c r="F245" s="82"/>
      <c r="G245" s="82"/>
      <c r="H245" s="82"/>
      <c r="I245" s="140"/>
      <c r="J245" s="93"/>
      <c r="K245" s="146"/>
      <c r="L245" s="147"/>
      <c r="M245" s="105"/>
      <c r="N245" s="105"/>
      <c r="O245" s="88"/>
      <c r="P245" s="89"/>
      <c r="Q245" s="82"/>
      <c r="R245" s="111" t="e">
        <f>P245/Q242*N242</f>
        <v>#DIV/0!</v>
      </c>
      <c r="S245" s="111" t="e">
        <f t="shared" si="39"/>
        <v>#DIV/0!</v>
      </c>
      <c r="T245" s="111" t="e">
        <f t="shared" si="40"/>
        <v>#DIV/0!</v>
      </c>
    </row>
    <row r="246" spans="1:20" ht="12.75" customHeight="1">
      <c r="A246" s="159"/>
      <c r="B246" s="82"/>
      <c r="C246" s="82"/>
      <c r="D246" s="82"/>
      <c r="E246" s="82"/>
      <c r="F246" s="82"/>
      <c r="G246" s="82"/>
      <c r="H246" s="82"/>
      <c r="I246" s="140"/>
      <c r="J246" s="93"/>
      <c r="K246" s="148"/>
      <c r="L246" s="149"/>
      <c r="M246" s="105"/>
      <c r="N246" s="105"/>
      <c r="O246" s="88"/>
      <c r="P246" s="89"/>
      <c r="Q246" s="82"/>
      <c r="R246" s="111" t="e">
        <f>P246/Q242*N242</f>
        <v>#DIV/0!</v>
      </c>
      <c r="S246" s="111" t="e">
        <f t="shared" si="39"/>
        <v>#DIV/0!</v>
      </c>
      <c r="T246" s="111" t="e">
        <f t="shared" si="40"/>
        <v>#DIV/0!</v>
      </c>
    </row>
    <row r="247" spans="1:20" ht="12.75" customHeight="1">
      <c r="A247" s="159"/>
      <c r="B247" s="82"/>
      <c r="C247" s="82"/>
      <c r="D247" s="82"/>
      <c r="E247" s="82"/>
      <c r="F247" s="82"/>
      <c r="G247" s="82"/>
      <c r="H247" s="82"/>
      <c r="I247" s="140"/>
      <c r="J247" s="93"/>
      <c r="K247" s="144" t="s">
        <v>9</v>
      </c>
      <c r="L247" s="145"/>
      <c r="M247" s="105">
        <v>2</v>
      </c>
      <c r="N247" s="105">
        <f>H194*M247/100</f>
        <v>0</v>
      </c>
      <c r="O247" s="88"/>
      <c r="P247" s="89"/>
      <c r="Q247" s="82">
        <f>P247+P248+P249+P250+P251</f>
        <v>0</v>
      </c>
      <c r="R247" s="111" t="e">
        <f>P247/Q247*N247</f>
        <v>#DIV/0!</v>
      </c>
      <c r="S247" s="111" t="e">
        <f t="shared" si="39"/>
        <v>#DIV/0!</v>
      </c>
      <c r="T247" s="111" t="e">
        <f t="shared" si="40"/>
        <v>#DIV/0!</v>
      </c>
    </row>
    <row r="248" spans="1:20" ht="12.75" customHeight="1">
      <c r="A248" s="159"/>
      <c r="B248" s="82"/>
      <c r="C248" s="82"/>
      <c r="D248" s="82"/>
      <c r="E248" s="82"/>
      <c r="F248" s="82"/>
      <c r="G248" s="82"/>
      <c r="H248" s="82"/>
      <c r="I248" s="140"/>
      <c r="J248" s="93"/>
      <c r="K248" s="146"/>
      <c r="L248" s="147"/>
      <c r="M248" s="105"/>
      <c r="N248" s="105"/>
      <c r="O248" s="88"/>
      <c r="P248" s="89"/>
      <c r="Q248" s="82"/>
      <c r="R248" s="111" t="e">
        <f>P248/Q247*N247</f>
        <v>#DIV/0!</v>
      </c>
      <c r="S248" s="111" t="e">
        <f t="shared" si="39"/>
        <v>#DIV/0!</v>
      </c>
      <c r="T248" s="111" t="e">
        <f t="shared" si="40"/>
        <v>#DIV/0!</v>
      </c>
    </row>
    <row r="249" spans="1:20" ht="12.75" customHeight="1">
      <c r="A249" s="159"/>
      <c r="B249" s="82"/>
      <c r="C249" s="82"/>
      <c r="D249" s="82"/>
      <c r="E249" s="82"/>
      <c r="F249" s="82"/>
      <c r="G249" s="82"/>
      <c r="H249" s="82"/>
      <c r="I249" s="140"/>
      <c r="J249" s="93"/>
      <c r="K249" s="146"/>
      <c r="L249" s="147"/>
      <c r="M249" s="105"/>
      <c r="N249" s="105"/>
      <c r="O249" s="88"/>
      <c r="P249" s="89"/>
      <c r="Q249" s="82"/>
      <c r="R249" s="111" t="e">
        <f>P249/Q247*N247</f>
        <v>#DIV/0!</v>
      </c>
      <c r="S249" s="111" t="e">
        <f t="shared" si="39"/>
        <v>#DIV/0!</v>
      </c>
      <c r="T249" s="111" t="e">
        <f t="shared" si="40"/>
        <v>#DIV/0!</v>
      </c>
    </row>
    <row r="250" spans="1:20" ht="12.75" customHeight="1">
      <c r="A250" s="159"/>
      <c r="B250" s="82"/>
      <c r="C250" s="82"/>
      <c r="D250" s="82"/>
      <c r="E250" s="82"/>
      <c r="F250" s="82"/>
      <c r="G250" s="82"/>
      <c r="H250" s="82"/>
      <c r="I250" s="140"/>
      <c r="J250" s="93"/>
      <c r="K250" s="146"/>
      <c r="L250" s="147"/>
      <c r="M250" s="105"/>
      <c r="N250" s="105"/>
      <c r="O250" s="88"/>
      <c r="P250" s="89"/>
      <c r="Q250" s="82"/>
      <c r="R250" s="111" t="e">
        <f>P250/Q247*N247</f>
        <v>#DIV/0!</v>
      </c>
      <c r="S250" s="111" t="e">
        <f t="shared" si="39"/>
        <v>#DIV/0!</v>
      </c>
      <c r="T250" s="111" t="e">
        <f t="shared" si="40"/>
        <v>#DIV/0!</v>
      </c>
    </row>
    <row r="251" spans="1:20" ht="12.75" customHeight="1">
      <c r="A251" s="159"/>
      <c r="B251" s="82"/>
      <c r="C251" s="82"/>
      <c r="D251" s="82"/>
      <c r="E251" s="82"/>
      <c r="F251" s="82"/>
      <c r="G251" s="82"/>
      <c r="H251" s="82"/>
      <c r="I251" s="140"/>
      <c r="J251" s="93"/>
      <c r="K251" s="148"/>
      <c r="L251" s="149"/>
      <c r="M251" s="105"/>
      <c r="N251" s="105"/>
      <c r="O251" s="88"/>
      <c r="P251" s="89"/>
      <c r="Q251" s="82"/>
      <c r="R251" s="111" t="e">
        <f>P251/Q247*N247</f>
        <v>#DIV/0!</v>
      </c>
      <c r="S251" s="111" t="e">
        <f t="shared" si="39"/>
        <v>#DIV/0!</v>
      </c>
      <c r="T251" s="111" t="e">
        <f t="shared" si="40"/>
        <v>#DIV/0!</v>
      </c>
    </row>
    <row r="252" spans="1:20" ht="12.75" customHeight="1">
      <c r="A252" s="159" t="s">
        <v>187</v>
      </c>
      <c r="B252" s="82"/>
      <c r="C252" s="82">
        <v>6000</v>
      </c>
      <c r="D252" s="82">
        <f>C252*B252</f>
        <v>0</v>
      </c>
      <c r="E252" s="82">
        <f>D252*45%</f>
        <v>0</v>
      </c>
      <c r="F252" s="82">
        <f>D252*0.55</f>
        <v>0</v>
      </c>
      <c r="G252" s="82">
        <f>F252*0.15</f>
        <v>0</v>
      </c>
      <c r="H252" s="82">
        <f>F252-G252</f>
        <v>0</v>
      </c>
      <c r="I252" s="84" t="s">
        <v>25</v>
      </c>
      <c r="J252" s="125" t="s">
        <v>5</v>
      </c>
      <c r="K252" s="126"/>
      <c r="L252" s="127"/>
      <c r="M252" s="128">
        <v>65</v>
      </c>
      <c r="N252" s="128">
        <f>H252*M252/100</f>
        <v>0</v>
      </c>
      <c r="O252" s="88"/>
      <c r="P252" s="89"/>
      <c r="Q252" s="97"/>
      <c r="R252" s="194" t="e">
        <f>SUM(R254:R285)</f>
        <v>#DIV/0!</v>
      </c>
      <c r="S252" s="194" t="e">
        <f>SUM(S254:S285)</f>
        <v>#DIV/0!</v>
      </c>
      <c r="T252" s="194" t="e">
        <f>SUM(T254:T285)</f>
        <v>#DIV/0!</v>
      </c>
    </row>
    <row r="253" spans="1:20" ht="12.75" customHeight="1">
      <c r="A253" s="159"/>
      <c r="B253" s="82"/>
      <c r="C253" s="82"/>
      <c r="D253" s="82"/>
      <c r="E253" s="82"/>
      <c r="F253" s="82"/>
      <c r="G253" s="82"/>
      <c r="H253" s="82"/>
      <c r="I253" s="84"/>
      <c r="J253" s="93" t="s">
        <v>10</v>
      </c>
      <c r="K253" s="186" t="s">
        <v>7</v>
      </c>
      <c r="L253" s="187"/>
      <c r="M253" s="188">
        <v>26</v>
      </c>
      <c r="N253" s="110">
        <f>H252*M253/100</f>
        <v>0</v>
      </c>
      <c r="O253" s="88"/>
      <c r="P253" s="89"/>
      <c r="Q253" s="97"/>
      <c r="R253" s="111"/>
      <c r="S253" s="111"/>
      <c r="T253" s="111"/>
    </row>
    <row r="254" spans="1:20" ht="31.5" customHeight="1">
      <c r="A254" s="159"/>
      <c r="B254" s="82"/>
      <c r="C254" s="82"/>
      <c r="D254" s="82"/>
      <c r="E254" s="82"/>
      <c r="F254" s="82"/>
      <c r="G254" s="82"/>
      <c r="H254" s="82"/>
      <c r="I254" s="84"/>
      <c r="J254" s="93"/>
      <c r="K254" s="68" t="s">
        <v>10</v>
      </c>
      <c r="L254" s="98" t="s">
        <v>165</v>
      </c>
      <c r="M254" s="135">
        <v>5</v>
      </c>
      <c r="N254" s="97">
        <f>H252*M254/100</f>
        <v>0</v>
      </c>
      <c r="O254" s="88"/>
      <c r="P254" s="89"/>
      <c r="Q254" s="97"/>
      <c r="R254" s="111">
        <f>N254</f>
        <v>0</v>
      </c>
      <c r="S254" s="111">
        <f aca="true" t="shared" si="41" ref="S254:S260">R254/1.302</f>
        <v>0</v>
      </c>
      <c r="T254" s="111">
        <f aca="true" t="shared" si="42" ref="T254:T260">R254-S254</f>
        <v>0</v>
      </c>
    </row>
    <row r="255" spans="1:20" ht="22.5" customHeight="1">
      <c r="A255" s="159"/>
      <c r="B255" s="82"/>
      <c r="C255" s="82"/>
      <c r="D255" s="82"/>
      <c r="E255" s="82"/>
      <c r="F255" s="82"/>
      <c r="G255" s="82"/>
      <c r="H255" s="82"/>
      <c r="I255" s="84"/>
      <c r="J255" s="93"/>
      <c r="K255" s="68"/>
      <c r="L255" s="98" t="s">
        <v>167</v>
      </c>
      <c r="M255" s="135">
        <v>2</v>
      </c>
      <c r="N255" s="97">
        <f>H252*M255/100</f>
        <v>0</v>
      </c>
      <c r="O255" s="88"/>
      <c r="P255" s="89"/>
      <c r="Q255" s="97"/>
      <c r="R255" s="111">
        <f>N255</f>
        <v>0</v>
      </c>
      <c r="S255" s="111">
        <f t="shared" si="41"/>
        <v>0</v>
      </c>
      <c r="T255" s="111">
        <f t="shared" si="42"/>
        <v>0</v>
      </c>
    </row>
    <row r="256" spans="1:20" ht="12.75" customHeight="1">
      <c r="A256" s="159"/>
      <c r="B256" s="82"/>
      <c r="C256" s="82"/>
      <c r="D256" s="82"/>
      <c r="E256" s="82"/>
      <c r="F256" s="82"/>
      <c r="G256" s="82"/>
      <c r="H256" s="82"/>
      <c r="I256" s="84"/>
      <c r="J256" s="93"/>
      <c r="K256" s="68"/>
      <c r="L256" s="104" t="s">
        <v>166</v>
      </c>
      <c r="M256" s="136">
        <v>16</v>
      </c>
      <c r="N256" s="82">
        <f>H252*M256/100</f>
        <v>0</v>
      </c>
      <c r="O256" s="88"/>
      <c r="P256" s="89"/>
      <c r="Q256" s="82">
        <f>P256+P259+P258+P257</f>
        <v>0</v>
      </c>
      <c r="R256" s="111" t="e">
        <f>P256/Q256*N256</f>
        <v>#DIV/0!</v>
      </c>
      <c r="S256" s="111" t="e">
        <f t="shared" si="41"/>
        <v>#DIV/0!</v>
      </c>
      <c r="T256" s="111" t="e">
        <f t="shared" si="42"/>
        <v>#DIV/0!</v>
      </c>
    </row>
    <row r="257" spans="1:20" ht="12.75" customHeight="1">
      <c r="A257" s="159"/>
      <c r="B257" s="82"/>
      <c r="C257" s="82"/>
      <c r="D257" s="82"/>
      <c r="E257" s="82"/>
      <c r="F257" s="82"/>
      <c r="G257" s="82"/>
      <c r="H257" s="82"/>
      <c r="I257" s="84"/>
      <c r="J257" s="93"/>
      <c r="K257" s="68"/>
      <c r="L257" s="104"/>
      <c r="M257" s="136"/>
      <c r="N257" s="82"/>
      <c r="O257" s="88"/>
      <c r="P257" s="89"/>
      <c r="Q257" s="82"/>
      <c r="R257" s="111" t="e">
        <f>P257/Q256*N256</f>
        <v>#DIV/0!</v>
      </c>
      <c r="S257" s="111" t="e">
        <f t="shared" si="41"/>
        <v>#DIV/0!</v>
      </c>
      <c r="T257" s="111" t="e">
        <f t="shared" si="42"/>
        <v>#DIV/0!</v>
      </c>
    </row>
    <row r="258" spans="1:20" ht="12.75" customHeight="1">
      <c r="A258" s="159"/>
      <c r="B258" s="82"/>
      <c r="C258" s="82"/>
      <c r="D258" s="82"/>
      <c r="E258" s="82"/>
      <c r="F258" s="82"/>
      <c r="G258" s="82"/>
      <c r="H258" s="82"/>
      <c r="I258" s="84"/>
      <c r="J258" s="93"/>
      <c r="K258" s="68"/>
      <c r="L258" s="104"/>
      <c r="M258" s="136"/>
      <c r="N258" s="82"/>
      <c r="O258" s="88"/>
      <c r="P258" s="89"/>
      <c r="Q258" s="82"/>
      <c r="R258" s="111" t="e">
        <f>P258/Q256*N256</f>
        <v>#DIV/0!</v>
      </c>
      <c r="S258" s="111" t="e">
        <f t="shared" si="41"/>
        <v>#DIV/0!</v>
      </c>
      <c r="T258" s="111" t="e">
        <f t="shared" si="42"/>
        <v>#DIV/0!</v>
      </c>
    </row>
    <row r="259" spans="1:20" ht="12.75" customHeight="1">
      <c r="A259" s="159"/>
      <c r="B259" s="82"/>
      <c r="C259" s="82"/>
      <c r="D259" s="82"/>
      <c r="E259" s="82"/>
      <c r="F259" s="82"/>
      <c r="G259" s="82"/>
      <c r="H259" s="82"/>
      <c r="I259" s="84"/>
      <c r="J259" s="93"/>
      <c r="K259" s="68"/>
      <c r="L259" s="104"/>
      <c r="M259" s="136"/>
      <c r="N259" s="82"/>
      <c r="O259" s="88"/>
      <c r="P259" s="89"/>
      <c r="Q259" s="82"/>
      <c r="R259" s="111" t="e">
        <f>P259/Q256*N256</f>
        <v>#DIV/0!</v>
      </c>
      <c r="S259" s="111" t="e">
        <f t="shared" si="41"/>
        <v>#DIV/0!</v>
      </c>
      <c r="T259" s="111" t="e">
        <f t="shared" si="42"/>
        <v>#DIV/0!</v>
      </c>
    </row>
    <row r="260" spans="1:20" ht="12.75" customHeight="1">
      <c r="A260" s="159"/>
      <c r="B260" s="82"/>
      <c r="C260" s="82"/>
      <c r="D260" s="82"/>
      <c r="E260" s="82"/>
      <c r="F260" s="82"/>
      <c r="G260" s="82"/>
      <c r="H260" s="82"/>
      <c r="I260" s="84"/>
      <c r="J260" s="93"/>
      <c r="K260" s="68"/>
      <c r="L260" s="98" t="s">
        <v>19</v>
      </c>
      <c r="M260" s="135">
        <v>3</v>
      </c>
      <c r="N260" s="97">
        <f>H252*M260/100</f>
        <v>0</v>
      </c>
      <c r="O260" s="88"/>
      <c r="P260" s="89"/>
      <c r="Q260" s="97"/>
      <c r="R260" s="111">
        <f>N260</f>
        <v>0</v>
      </c>
      <c r="S260" s="111">
        <f t="shared" si="41"/>
        <v>0</v>
      </c>
      <c r="T260" s="111">
        <f t="shared" si="42"/>
        <v>0</v>
      </c>
    </row>
    <row r="261" spans="1:20" ht="30.75" customHeight="1">
      <c r="A261" s="159"/>
      <c r="B261" s="82"/>
      <c r="C261" s="82"/>
      <c r="D261" s="82"/>
      <c r="E261" s="82"/>
      <c r="F261" s="82"/>
      <c r="G261" s="82"/>
      <c r="H261" s="82"/>
      <c r="I261" s="84"/>
      <c r="J261" s="93"/>
      <c r="K261" s="186" t="s">
        <v>8</v>
      </c>
      <c r="L261" s="187"/>
      <c r="M261" s="188">
        <v>30</v>
      </c>
      <c r="N261" s="188">
        <f>H252*M261/100</f>
        <v>0</v>
      </c>
      <c r="O261" s="88"/>
      <c r="P261" s="89"/>
      <c r="Q261" s="97"/>
      <c r="R261" s="111"/>
      <c r="S261" s="111"/>
      <c r="T261" s="111"/>
    </row>
    <row r="262" spans="1:20" ht="12.75" customHeight="1">
      <c r="A262" s="159"/>
      <c r="B262" s="82"/>
      <c r="C262" s="82"/>
      <c r="D262" s="82"/>
      <c r="E262" s="82"/>
      <c r="F262" s="82"/>
      <c r="G262" s="82"/>
      <c r="H262" s="82"/>
      <c r="I262" s="84"/>
      <c r="J262" s="93"/>
      <c r="K262" s="68" t="s">
        <v>10</v>
      </c>
      <c r="L262" s="98" t="s">
        <v>20</v>
      </c>
      <c r="M262" s="135">
        <v>3</v>
      </c>
      <c r="N262" s="97">
        <f>H252*M262/100</f>
        <v>0</v>
      </c>
      <c r="O262" s="88"/>
      <c r="P262" s="89"/>
      <c r="Q262" s="97"/>
      <c r="R262" s="111">
        <f>N262</f>
        <v>0</v>
      </c>
      <c r="S262" s="111">
        <f aca="true" t="shared" si="43" ref="S262:S272">R262/1.302</f>
        <v>0</v>
      </c>
      <c r="T262" s="111">
        <f aca="true" t="shared" si="44" ref="T262:T272">R262-S262</f>
        <v>0</v>
      </c>
    </row>
    <row r="263" spans="1:20" ht="12.75" customHeight="1">
      <c r="A263" s="159"/>
      <c r="B263" s="82"/>
      <c r="C263" s="82"/>
      <c r="D263" s="82"/>
      <c r="E263" s="82"/>
      <c r="F263" s="82"/>
      <c r="G263" s="82"/>
      <c r="H263" s="82"/>
      <c r="I263" s="84"/>
      <c r="J263" s="93"/>
      <c r="K263" s="68"/>
      <c r="L263" s="104" t="s">
        <v>173</v>
      </c>
      <c r="M263" s="136">
        <v>13</v>
      </c>
      <c r="N263" s="82">
        <f>H252*M263/100</f>
        <v>0</v>
      </c>
      <c r="O263" s="88"/>
      <c r="P263" s="89"/>
      <c r="Q263" s="82">
        <f>P263+P265+P266+P264</f>
        <v>0</v>
      </c>
      <c r="R263" s="111" t="e">
        <f>P263/Q263*N263</f>
        <v>#DIV/0!</v>
      </c>
      <c r="S263" s="111" t="e">
        <f t="shared" si="43"/>
        <v>#DIV/0!</v>
      </c>
      <c r="T263" s="111" t="e">
        <f t="shared" si="44"/>
        <v>#DIV/0!</v>
      </c>
    </row>
    <row r="264" spans="1:20" ht="12.75" customHeight="1">
      <c r="A264" s="159"/>
      <c r="B264" s="82"/>
      <c r="C264" s="82"/>
      <c r="D264" s="82"/>
      <c r="E264" s="82"/>
      <c r="F264" s="82"/>
      <c r="G264" s="82"/>
      <c r="H264" s="82"/>
      <c r="I264" s="84"/>
      <c r="J264" s="93"/>
      <c r="K264" s="68"/>
      <c r="L264" s="104"/>
      <c r="M264" s="136"/>
      <c r="N264" s="82"/>
      <c r="O264" s="88"/>
      <c r="P264" s="89"/>
      <c r="Q264" s="82"/>
      <c r="R264" s="111" t="e">
        <f>P264/Q263*N263</f>
        <v>#DIV/0!</v>
      </c>
      <c r="S264" s="111" t="e">
        <f t="shared" si="43"/>
        <v>#DIV/0!</v>
      </c>
      <c r="T264" s="111" t="e">
        <f t="shared" si="44"/>
        <v>#DIV/0!</v>
      </c>
    </row>
    <row r="265" spans="1:20" ht="12.75" customHeight="1">
      <c r="A265" s="159"/>
      <c r="B265" s="82"/>
      <c r="C265" s="82"/>
      <c r="D265" s="82"/>
      <c r="E265" s="82"/>
      <c r="F265" s="82"/>
      <c r="G265" s="82"/>
      <c r="H265" s="82"/>
      <c r="I265" s="84"/>
      <c r="J265" s="93"/>
      <c r="K265" s="68"/>
      <c r="L265" s="104"/>
      <c r="M265" s="136"/>
      <c r="N265" s="82"/>
      <c r="O265" s="88"/>
      <c r="P265" s="89"/>
      <c r="Q265" s="82"/>
      <c r="R265" s="111" t="e">
        <f>P265/Q263*N263</f>
        <v>#DIV/0!</v>
      </c>
      <c r="S265" s="111" t="e">
        <f t="shared" si="43"/>
        <v>#DIV/0!</v>
      </c>
      <c r="T265" s="111" t="e">
        <f t="shared" si="44"/>
        <v>#DIV/0!</v>
      </c>
    </row>
    <row r="266" spans="1:20" ht="12.75" customHeight="1">
      <c r="A266" s="159"/>
      <c r="B266" s="82"/>
      <c r="C266" s="82"/>
      <c r="D266" s="82"/>
      <c r="E266" s="82"/>
      <c r="F266" s="82"/>
      <c r="G266" s="82"/>
      <c r="H266" s="82"/>
      <c r="I266" s="84"/>
      <c r="J266" s="93"/>
      <c r="K266" s="68"/>
      <c r="L266" s="104"/>
      <c r="M266" s="136"/>
      <c r="N266" s="82"/>
      <c r="O266" s="88"/>
      <c r="P266" s="89"/>
      <c r="Q266" s="82"/>
      <c r="R266" s="111" t="e">
        <f>P266/Q263*N263</f>
        <v>#DIV/0!</v>
      </c>
      <c r="S266" s="111" t="e">
        <f t="shared" si="43"/>
        <v>#DIV/0!</v>
      </c>
      <c r="T266" s="111" t="e">
        <f t="shared" si="44"/>
        <v>#DIV/0!</v>
      </c>
    </row>
    <row r="267" spans="1:20" ht="12.75" customHeight="1">
      <c r="A267" s="159"/>
      <c r="B267" s="82"/>
      <c r="C267" s="82"/>
      <c r="D267" s="82"/>
      <c r="E267" s="82"/>
      <c r="F267" s="82"/>
      <c r="G267" s="82"/>
      <c r="H267" s="82"/>
      <c r="I267" s="84"/>
      <c r="J267" s="93"/>
      <c r="K267" s="68"/>
      <c r="L267" s="98" t="s">
        <v>200</v>
      </c>
      <c r="M267" s="135">
        <v>3</v>
      </c>
      <c r="N267" s="97">
        <f>H252*M267/100</f>
        <v>0</v>
      </c>
      <c r="O267" s="88"/>
      <c r="P267" s="89"/>
      <c r="Q267" s="97"/>
      <c r="R267" s="111">
        <f>N267</f>
        <v>0</v>
      </c>
      <c r="S267" s="111">
        <f t="shared" si="43"/>
        <v>0</v>
      </c>
      <c r="T267" s="111">
        <f t="shared" si="44"/>
        <v>0</v>
      </c>
    </row>
    <row r="268" spans="1:20" ht="12.75" customHeight="1">
      <c r="A268" s="159"/>
      <c r="B268" s="82"/>
      <c r="C268" s="82"/>
      <c r="D268" s="82"/>
      <c r="E268" s="82"/>
      <c r="F268" s="82"/>
      <c r="G268" s="82"/>
      <c r="H268" s="82"/>
      <c r="I268" s="84"/>
      <c r="J268" s="93"/>
      <c r="K268" s="68"/>
      <c r="L268" s="104" t="s">
        <v>23</v>
      </c>
      <c r="M268" s="136">
        <v>11</v>
      </c>
      <c r="N268" s="82">
        <f>H252*M268/100</f>
        <v>0</v>
      </c>
      <c r="O268" s="88"/>
      <c r="P268" s="89"/>
      <c r="Q268" s="82">
        <f>P268+P269+P270+P271+P272</f>
        <v>0</v>
      </c>
      <c r="R268" s="111" t="e">
        <f>P268/Q268*N268</f>
        <v>#DIV/0!</v>
      </c>
      <c r="S268" s="111" t="e">
        <f t="shared" si="43"/>
        <v>#DIV/0!</v>
      </c>
      <c r="T268" s="111" t="e">
        <f t="shared" si="44"/>
        <v>#DIV/0!</v>
      </c>
    </row>
    <row r="269" spans="1:20" ht="12.75" customHeight="1">
      <c r="A269" s="159"/>
      <c r="B269" s="82"/>
      <c r="C269" s="82"/>
      <c r="D269" s="82"/>
      <c r="E269" s="82"/>
      <c r="F269" s="82"/>
      <c r="G269" s="82"/>
      <c r="H269" s="82"/>
      <c r="I269" s="84"/>
      <c r="J269" s="93"/>
      <c r="K269" s="68"/>
      <c r="L269" s="104"/>
      <c r="M269" s="136"/>
      <c r="N269" s="82"/>
      <c r="O269" s="88"/>
      <c r="P269" s="89"/>
      <c r="Q269" s="82"/>
      <c r="R269" s="111" t="e">
        <f>P269/Q268*N268</f>
        <v>#DIV/0!</v>
      </c>
      <c r="S269" s="111" t="e">
        <f t="shared" si="43"/>
        <v>#DIV/0!</v>
      </c>
      <c r="T269" s="111" t="e">
        <f t="shared" si="44"/>
        <v>#DIV/0!</v>
      </c>
    </row>
    <row r="270" spans="1:20" ht="12.75" customHeight="1">
      <c r="A270" s="159"/>
      <c r="B270" s="82"/>
      <c r="C270" s="82"/>
      <c r="D270" s="82"/>
      <c r="E270" s="82"/>
      <c r="F270" s="82"/>
      <c r="G270" s="82"/>
      <c r="H270" s="82"/>
      <c r="I270" s="84"/>
      <c r="J270" s="93"/>
      <c r="K270" s="68"/>
      <c r="L270" s="104"/>
      <c r="M270" s="136"/>
      <c r="N270" s="82"/>
      <c r="O270" s="88"/>
      <c r="P270" s="89"/>
      <c r="Q270" s="82"/>
      <c r="R270" s="111" t="e">
        <f>P270/Q268*N268</f>
        <v>#DIV/0!</v>
      </c>
      <c r="S270" s="111" t="e">
        <f t="shared" si="43"/>
        <v>#DIV/0!</v>
      </c>
      <c r="T270" s="111" t="e">
        <f t="shared" si="44"/>
        <v>#DIV/0!</v>
      </c>
    </row>
    <row r="271" spans="1:20" ht="12.75" customHeight="1">
      <c r="A271" s="159"/>
      <c r="B271" s="82"/>
      <c r="C271" s="82"/>
      <c r="D271" s="82"/>
      <c r="E271" s="82"/>
      <c r="F271" s="82"/>
      <c r="G271" s="82"/>
      <c r="H271" s="82"/>
      <c r="I271" s="84"/>
      <c r="J271" s="93"/>
      <c r="K271" s="68"/>
      <c r="L271" s="104"/>
      <c r="M271" s="136"/>
      <c r="N271" s="82"/>
      <c r="O271" s="88"/>
      <c r="P271" s="89"/>
      <c r="Q271" s="82"/>
      <c r="R271" s="111" t="e">
        <f>P271/Q268*N268</f>
        <v>#DIV/0!</v>
      </c>
      <c r="S271" s="111" t="e">
        <f t="shared" si="43"/>
        <v>#DIV/0!</v>
      </c>
      <c r="T271" s="111" t="e">
        <f t="shared" si="44"/>
        <v>#DIV/0!</v>
      </c>
    </row>
    <row r="272" spans="1:20" ht="12.75" customHeight="1">
      <c r="A272" s="159"/>
      <c r="B272" s="82"/>
      <c r="C272" s="82"/>
      <c r="D272" s="82"/>
      <c r="E272" s="82"/>
      <c r="F272" s="82"/>
      <c r="G272" s="82"/>
      <c r="H272" s="82"/>
      <c r="I272" s="84"/>
      <c r="J272" s="93"/>
      <c r="K272" s="68"/>
      <c r="L272" s="104"/>
      <c r="M272" s="136"/>
      <c r="N272" s="82"/>
      <c r="O272" s="88"/>
      <c r="P272" s="89"/>
      <c r="Q272" s="82"/>
      <c r="R272" s="111" t="e">
        <f>P272/Q268*N268</f>
        <v>#DIV/0!</v>
      </c>
      <c r="S272" s="111" t="e">
        <f t="shared" si="43"/>
        <v>#DIV/0!</v>
      </c>
      <c r="T272" s="111" t="e">
        <f t="shared" si="44"/>
        <v>#DIV/0!</v>
      </c>
    </row>
    <row r="273" spans="1:20" ht="30.75" customHeight="1">
      <c r="A273" s="159"/>
      <c r="B273" s="82"/>
      <c r="C273" s="82"/>
      <c r="D273" s="82"/>
      <c r="E273" s="82"/>
      <c r="F273" s="82"/>
      <c r="G273" s="82"/>
      <c r="H273" s="82"/>
      <c r="I273" s="84"/>
      <c r="J273" s="93"/>
      <c r="K273" s="186" t="s">
        <v>9</v>
      </c>
      <c r="L273" s="187"/>
      <c r="M273" s="188">
        <v>9</v>
      </c>
      <c r="N273" s="188">
        <f>H252*M273/100</f>
        <v>0</v>
      </c>
      <c r="O273" s="88"/>
      <c r="P273" s="89"/>
      <c r="Q273" s="97"/>
      <c r="R273" s="111"/>
      <c r="S273" s="111"/>
      <c r="T273" s="111"/>
    </row>
    <row r="274" spans="1:20" ht="12.75">
      <c r="A274" s="159"/>
      <c r="B274" s="82"/>
      <c r="C274" s="82"/>
      <c r="D274" s="82"/>
      <c r="E274" s="82"/>
      <c r="F274" s="82"/>
      <c r="G274" s="82"/>
      <c r="H274" s="82"/>
      <c r="I274" s="84"/>
      <c r="J274" s="93"/>
      <c r="K274" s="64" t="s">
        <v>10</v>
      </c>
      <c r="L274" s="153" t="s">
        <v>24</v>
      </c>
      <c r="M274" s="99">
        <v>1</v>
      </c>
      <c r="N274" s="97">
        <f>H252*M274/100</f>
        <v>0</v>
      </c>
      <c r="O274" s="88"/>
      <c r="P274" s="89"/>
      <c r="Q274" s="97"/>
      <c r="R274" s="111">
        <f>N274</f>
        <v>0</v>
      </c>
      <c r="S274" s="111">
        <f aca="true" t="shared" si="45" ref="S274:S286">R274/1.302</f>
        <v>0</v>
      </c>
      <c r="T274" s="111">
        <f aca="true" t="shared" si="46" ref="T274:T286">R274-S274</f>
        <v>0</v>
      </c>
    </row>
    <row r="275" spans="1:20" ht="12.75" customHeight="1">
      <c r="A275" s="159"/>
      <c r="B275" s="82"/>
      <c r="C275" s="82"/>
      <c r="D275" s="82"/>
      <c r="E275" s="82"/>
      <c r="F275" s="82"/>
      <c r="G275" s="82"/>
      <c r="H275" s="82"/>
      <c r="I275" s="84"/>
      <c r="J275" s="93"/>
      <c r="K275" s="67"/>
      <c r="L275" s="104" t="s">
        <v>164</v>
      </c>
      <c r="M275" s="136">
        <v>4</v>
      </c>
      <c r="N275" s="82">
        <f>H252*M275/100</f>
        <v>0</v>
      </c>
      <c r="O275" s="88"/>
      <c r="P275" s="89"/>
      <c r="Q275" s="82">
        <f>P275+P276+P277+P278+P279</f>
        <v>0</v>
      </c>
      <c r="R275" s="111" t="e">
        <f>P275/Q275*N275</f>
        <v>#DIV/0!</v>
      </c>
      <c r="S275" s="111" t="e">
        <f t="shared" si="45"/>
        <v>#DIV/0!</v>
      </c>
      <c r="T275" s="111" t="e">
        <f t="shared" si="46"/>
        <v>#DIV/0!</v>
      </c>
    </row>
    <row r="276" spans="1:20" ht="12.75" customHeight="1">
      <c r="A276" s="159"/>
      <c r="B276" s="82"/>
      <c r="C276" s="82"/>
      <c r="D276" s="82"/>
      <c r="E276" s="82"/>
      <c r="F276" s="82"/>
      <c r="G276" s="82"/>
      <c r="H276" s="82"/>
      <c r="I276" s="84"/>
      <c r="J276" s="93"/>
      <c r="K276" s="67"/>
      <c r="L276" s="104"/>
      <c r="M276" s="136"/>
      <c r="N276" s="82"/>
      <c r="O276" s="88"/>
      <c r="P276" s="89"/>
      <c r="Q276" s="82"/>
      <c r="R276" s="111" t="e">
        <f>P276/Q275*N275</f>
        <v>#DIV/0!</v>
      </c>
      <c r="S276" s="111" t="e">
        <f t="shared" si="45"/>
        <v>#DIV/0!</v>
      </c>
      <c r="T276" s="111" t="e">
        <f t="shared" si="46"/>
        <v>#DIV/0!</v>
      </c>
    </row>
    <row r="277" spans="1:20" ht="12.75" customHeight="1">
      <c r="A277" s="159"/>
      <c r="B277" s="82"/>
      <c r="C277" s="82"/>
      <c r="D277" s="82"/>
      <c r="E277" s="82"/>
      <c r="F277" s="82"/>
      <c r="G277" s="82"/>
      <c r="H277" s="82"/>
      <c r="I277" s="84"/>
      <c r="J277" s="93"/>
      <c r="K277" s="67"/>
      <c r="L277" s="104"/>
      <c r="M277" s="136"/>
      <c r="N277" s="82"/>
      <c r="O277" s="88"/>
      <c r="P277" s="89"/>
      <c r="Q277" s="82"/>
      <c r="R277" s="111" t="e">
        <f>P277/Q275*N275</f>
        <v>#DIV/0!</v>
      </c>
      <c r="S277" s="111" t="e">
        <f t="shared" si="45"/>
        <v>#DIV/0!</v>
      </c>
      <c r="T277" s="111" t="e">
        <f t="shared" si="46"/>
        <v>#DIV/0!</v>
      </c>
    </row>
    <row r="278" spans="1:20" ht="12.75" customHeight="1">
      <c r="A278" s="159"/>
      <c r="B278" s="82"/>
      <c r="C278" s="82"/>
      <c r="D278" s="82"/>
      <c r="E278" s="82"/>
      <c r="F278" s="82"/>
      <c r="G278" s="82"/>
      <c r="H278" s="82"/>
      <c r="I278" s="84"/>
      <c r="J278" s="93"/>
      <c r="K278" s="67"/>
      <c r="L278" s="104"/>
      <c r="M278" s="136"/>
      <c r="N278" s="82"/>
      <c r="O278" s="88"/>
      <c r="P278" s="89"/>
      <c r="Q278" s="82"/>
      <c r="R278" s="111" t="e">
        <f>P278/Q275*N275</f>
        <v>#DIV/0!</v>
      </c>
      <c r="S278" s="111" t="e">
        <f t="shared" si="45"/>
        <v>#DIV/0!</v>
      </c>
      <c r="T278" s="111" t="e">
        <f t="shared" si="46"/>
        <v>#DIV/0!</v>
      </c>
    </row>
    <row r="279" spans="1:20" ht="12.75" customHeight="1">
      <c r="A279" s="159"/>
      <c r="B279" s="82"/>
      <c r="C279" s="82"/>
      <c r="D279" s="82"/>
      <c r="E279" s="82"/>
      <c r="F279" s="82"/>
      <c r="G279" s="82"/>
      <c r="H279" s="82"/>
      <c r="I279" s="84"/>
      <c r="J279" s="93"/>
      <c r="K279" s="67"/>
      <c r="L279" s="104"/>
      <c r="M279" s="136"/>
      <c r="N279" s="82"/>
      <c r="O279" s="88"/>
      <c r="P279" s="89"/>
      <c r="Q279" s="82"/>
      <c r="R279" s="111" t="e">
        <f>P279/Q275*N275</f>
        <v>#DIV/0!</v>
      </c>
      <c r="S279" s="111" t="e">
        <f t="shared" si="45"/>
        <v>#DIV/0!</v>
      </c>
      <c r="T279" s="111" t="e">
        <f t="shared" si="46"/>
        <v>#DIV/0!</v>
      </c>
    </row>
    <row r="280" spans="1:20" ht="12.75" customHeight="1">
      <c r="A280" s="159"/>
      <c r="B280" s="82"/>
      <c r="C280" s="82"/>
      <c r="D280" s="82"/>
      <c r="E280" s="82"/>
      <c r="F280" s="82"/>
      <c r="G280" s="82"/>
      <c r="H280" s="82"/>
      <c r="I280" s="84"/>
      <c r="J280" s="93"/>
      <c r="K280" s="67"/>
      <c r="L280" s="104" t="s">
        <v>163</v>
      </c>
      <c r="M280" s="136">
        <v>3</v>
      </c>
      <c r="N280" s="82">
        <f>H252*M280/100</f>
        <v>0</v>
      </c>
      <c r="O280" s="88"/>
      <c r="P280" s="89"/>
      <c r="Q280" s="82">
        <f>P280+P281+P282+P283</f>
        <v>0</v>
      </c>
      <c r="R280" s="111" t="e">
        <f>P280/Q280*N280</f>
        <v>#DIV/0!</v>
      </c>
      <c r="S280" s="111" t="e">
        <f t="shared" si="45"/>
        <v>#DIV/0!</v>
      </c>
      <c r="T280" s="111" t="e">
        <f t="shared" si="46"/>
        <v>#DIV/0!</v>
      </c>
    </row>
    <row r="281" spans="1:20" ht="12.75" customHeight="1">
      <c r="A281" s="159"/>
      <c r="B281" s="82"/>
      <c r="C281" s="82"/>
      <c r="D281" s="82"/>
      <c r="E281" s="82"/>
      <c r="F281" s="82"/>
      <c r="G281" s="82"/>
      <c r="H281" s="82"/>
      <c r="I281" s="84"/>
      <c r="J281" s="93"/>
      <c r="K281" s="67"/>
      <c r="L281" s="104"/>
      <c r="M281" s="136"/>
      <c r="N281" s="82"/>
      <c r="O281" s="88"/>
      <c r="P281" s="89"/>
      <c r="Q281" s="82"/>
      <c r="R281" s="111" t="e">
        <f>P281/Q280*N280</f>
        <v>#DIV/0!</v>
      </c>
      <c r="S281" s="111" t="e">
        <f t="shared" si="45"/>
        <v>#DIV/0!</v>
      </c>
      <c r="T281" s="111" t="e">
        <f t="shared" si="46"/>
        <v>#DIV/0!</v>
      </c>
    </row>
    <row r="282" spans="1:20" ht="12.75" customHeight="1">
      <c r="A282" s="159"/>
      <c r="B282" s="82"/>
      <c r="C282" s="82"/>
      <c r="D282" s="82"/>
      <c r="E282" s="82"/>
      <c r="F282" s="82"/>
      <c r="G282" s="82"/>
      <c r="H282" s="82"/>
      <c r="I282" s="84"/>
      <c r="J282" s="93"/>
      <c r="K282" s="67"/>
      <c r="L282" s="104"/>
      <c r="M282" s="136"/>
      <c r="N282" s="82"/>
      <c r="O282" s="88"/>
      <c r="P282" s="89"/>
      <c r="Q282" s="82"/>
      <c r="R282" s="111" t="e">
        <f>P282/Q280*N280</f>
        <v>#DIV/0!</v>
      </c>
      <c r="S282" s="111" t="e">
        <f t="shared" si="45"/>
        <v>#DIV/0!</v>
      </c>
      <c r="T282" s="111" t="e">
        <f t="shared" si="46"/>
        <v>#DIV/0!</v>
      </c>
    </row>
    <row r="283" spans="1:20" ht="12.75" customHeight="1">
      <c r="A283" s="159"/>
      <c r="B283" s="82"/>
      <c r="C283" s="82"/>
      <c r="D283" s="82"/>
      <c r="E283" s="82"/>
      <c r="F283" s="82"/>
      <c r="G283" s="82"/>
      <c r="H283" s="82"/>
      <c r="I283" s="84"/>
      <c r="J283" s="93"/>
      <c r="K283" s="67"/>
      <c r="L283" s="104"/>
      <c r="M283" s="136"/>
      <c r="N283" s="82"/>
      <c r="O283" s="88"/>
      <c r="P283" s="89"/>
      <c r="Q283" s="82"/>
      <c r="R283" s="111" t="e">
        <f>P283/Q280*N280</f>
        <v>#DIV/0!</v>
      </c>
      <c r="S283" s="111" t="e">
        <f t="shared" si="45"/>
        <v>#DIV/0!</v>
      </c>
      <c r="T283" s="111" t="e">
        <f t="shared" si="46"/>
        <v>#DIV/0!</v>
      </c>
    </row>
    <row r="284" spans="1:20" ht="12.75" customHeight="1">
      <c r="A284" s="159"/>
      <c r="B284" s="82"/>
      <c r="C284" s="82"/>
      <c r="D284" s="82"/>
      <c r="E284" s="82"/>
      <c r="F284" s="82"/>
      <c r="G284" s="82"/>
      <c r="H284" s="82"/>
      <c r="I284" s="84"/>
      <c r="J284" s="93"/>
      <c r="K284" s="67"/>
      <c r="L284" s="104" t="s">
        <v>162</v>
      </c>
      <c r="M284" s="136">
        <v>1</v>
      </c>
      <c r="N284" s="82">
        <f>H252*M284/100</f>
        <v>0</v>
      </c>
      <c r="O284" s="88"/>
      <c r="P284" s="89"/>
      <c r="Q284" s="82">
        <f>P284+P285</f>
        <v>0</v>
      </c>
      <c r="R284" s="111" t="e">
        <f>P284/Q284*N284</f>
        <v>#DIV/0!</v>
      </c>
      <c r="S284" s="111" t="e">
        <f t="shared" si="45"/>
        <v>#DIV/0!</v>
      </c>
      <c r="T284" s="111" t="e">
        <f t="shared" si="46"/>
        <v>#DIV/0!</v>
      </c>
    </row>
    <row r="285" spans="1:20" ht="12.75" customHeight="1">
      <c r="A285" s="159"/>
      <c r="B285" s="82"/>
      <c r="C285" s="82"/>
      <c r="D285" s="82"/>
      <c r="E285" s="82"/>
      <c r="F285" s="82"/>
      <c r="G285" s="82"/>
      <c r="H285" s="82"/>
      <c r="I285" s="84"/>
      <c r="J285" s="93"/>
      <c r="K285" s="75"/>
      <c r="L285" s="104"/>
      <c r="M285" s="136"/>
      <c r="N285" s="82"/>
      <c r="O285" s="88"/>
      <c r="P285" s="89"/>
      <c r="Q285" s="82"/>
      <c r="R285" s="111" t="e">
        <f>P285/Q284*N284</f>
        <v>#DIV/0!</v>
      </c>
      <c r="S285" s="111" t="e">
        <f t="shared" si="45"/>
        <v>#DIV/0!</v>
      </c>
      <c r="T285" s="111" t="e">
        <f t="shared" si="46"/>
        <v>#DIV/0!</v>
      </c>
    </row>
    <row r="286" spans="1:20" ht="98.25" customHeight="1">
      <c r="A286" s="159"/>
      <c r="B286" s="82"/>
      <c r="C286" s="82"/>
      <c r="D286" s="82"/>
      <c r="E286" s="82"/>
      <c r="F286" s="82"/>
      <c r="G286" s="82"/>
      <c r="H286" s="82"/>
      <c r="I286" s="155" t="s">
        <v>2</v>
      </c>
      <c r="J286" s="141" t="s">
        <v>84</v>
      </c>
      <c r="K286" s="142"/>
      <c r="L286" s="143"/>
      <c r="M286" s="128">
        <v>7</v>
      </c>
      <c r="N286" s="128">
        <f>H252*M286/100</f>
        <v>0</v>
      </c>
      <c r="O286" s="88"/>
      <c r="P286" s="89"/>
      <c r="Q286" s="97">
        <f>P286</f>
        <v>0</v>
      </c>
      <c r="R286" s="111">
        <f>N286*P286</f>
        <v>0</v>
      </c>
      <c r="S286" s="111">
        <f t="shared" si="45"/>
        <v>0</v>
      </c>
      <c r="T286" s="111">
        <f t="shared" si="46"/>
        <v>0</v>
      </c>
    </row>
    <row r="287" spans="1:20" ht="12.75" customHeight="1">
      <c r="A287" s="159"/>
      <c r="B287" s="82"/>
      <c r="C287" s="82"/>
      <c r="D287" s="82"/>
      <c r="E287" s="82"/>
      <c r="F287" s="82"/>
      <c r="G287" s="82"/>
      <c r="H287" s="82"/>
      <c r="I287" s="140" t="s">
        <v>26</v>
      </c>
      <c r="J287" s="167" t="s">
        <v>11</v>
      </c>
      <c r="K287" s="168"/>
      <c r="L287" s="169"/>
      <c r="M287" s="128">
        <v>23</v>
      </c>
      <c r="N287" s="97">
        <f>H252*M287/100</f>
        <v>0</v>
      </c>
      <c r="O287" s="88"/>
      <c r="P287" s="89"/>
      <c r="Q287" s="97"/>
      <c r="R287" s="194" t="e">
        <f>SUM(R288:R297)</f>
        <v>#DIV/0!</v>
      </c>
      <c r="S287" s="194" t="e">
        <f>SUM(S288:S297)</f>
        <v>#DIV/0!</v>
      </c>
      <c r="T287" s="194" t="e">
        <f>SUM(T288:T297)</f>
        <v>#DIV/0!</v>
      </c>
    </row>
    <row r="288" spans="1:20" ht="12.75" customHeight="1">
      <c r="A288" s="159"/>
      <c r="B288" s="82"/>
      <c r="C288" s="82"/>
      <c r="D288" s="82"/>
      <c r="E288" s="82"/>
      <c r="F288" s="82"/>
      <c r="G288" s="82"/>
      <c r="H288" s="82"/>
      <c r="I288" s="140"/>
      <c r="J288" s="93" t="s">
        <v>10</v>
      </c>
      <c r="K288" s="144" t="s">
        <v>7</v>
      </c>
      <c r="L288" s="145"/>
      <c r="M288" s="105">
        <v>16</v>
      </c>
      <c r="N288" s="105">
        <f>H252*M288/100</f>
        <v>0</v>
      </c>
      <c r="O288" s="88"/>
      <c r="P288" s="89"/>
      <c r="Q288" s="82">
        <f>P288+P289+P290+P291</f>
        <v>0</v>
      </c>
      <c r="R288" s="111" t="e">
        <f>P288/Q288*N288</f>
        <v>#DIV/0!</v>
      </c>
      <c r="S288" s="111" t="e">
        <f aca="true" t="shared" si="47" ref="S288:S297">R288/1.302</f>
        <v>#DIV/0!</v>
      </c>
      <c r="T288" s="111" t="e">
        <f aca="true" t="shared" si="48" ref="T288:T297">R288-S288</f>
        <v>#DIV/0!</v>
      </c>
    </row>
    <row r="289" spans="1:20" ht="12.75" customHeight="1">
      <c r="A289" s="159"/>
      <c r="B289" s="82"/>
      <c r="C289" s="82"/>
      <c r="D289" s="82"/>
      <c r="E289" s="82"/>
      <c r="F289" s="82"/>
      <c r="G289" s="82"/>
      <c r="H289" s="82"/>
      <c r="I289" s="140"/>
      <c r="J289" s="93"/>
      <c r="K289" s="146"/>
      <c r="L289" s="147"/>
      <c r="M289" s="105"/>
      <c r="N289" s="105"/>
      <c r="O289" s="88"/>
      <c r="P289" s="89"/>
      <c r="Q289" s="82"/>
      <c r="R289" s="111" t="e">
        <f>P289/Q288*N288</f>
        <v>#DIV/0!</v>
      </c>
      <c r="S289" s="111" t="e">
        <f t="shared" si="47"/>
        <v>#DIV/0!</v>
      </c>
      <c r="T289" s="111" t="e">
        <f t="shared" si="48"/>
        <v>#DIV/0!</v>
      </c>
    </row>
    <row r="290" spans="1:20" ht="12.75" customHeight="1">
      <c r="A290" s="159"/>
      <c r="B290" s="82"/>
      <c r="C290" s="82"/>
      <c r="D290" s="82"/>
      <c r="E290" s="82"/>
      <c r="F290" s="82"/>
      <c r="G290" s="82"/>
      <c r="H290" s="82"/>
      <c r="I290" s="140"/>
      <c r="J290" s="93"/>
      <c r="K290" s="146"/>
      <c r="L290" s="147"/>
      <c r="M290" s="105"/>
      <c r="N290" s="105"/>
      <c r="O290" s="88"/>
      <c r="P290" s="89"/>
      <c r="Q290" s="82"/>
      <c r="R290" s="111" t="e">
        <f>P290/Q288*N288</f>
        <v>#DIV/0!</v>
      </c>
      <c r="S290" s="111" t="e">
        <f t="shared" si="47"/>
        <v>#DIV/0!</v>
      </c>
      <c r="T290" s="111" t="e">
        <f t="shared" si="48"/>
        <v>#DIV/0!</v>
      </c>
    </row>
    <row r="291" spans="1:20" ht="12.75" customHeight="1">
      <c r="A291" s="159"/>
      <c r="B291" s="82"/>
      <c r="C291" s="82"/>
      <c r="D291" s="82"/>
      <c r="E291" s="82"/>
      <c r="F291" s="82"/>
      <c r="G291" s="82"/>
      <c r="H291" s="82"/>
      <c r="I291" s="140"/>
      <c r="J291" s="93"/>
      <c r="K291" s="148"/>
      <c r="L291" s="149"/>
      <c r="M291" s="105"/>
      <c r="N291" s="105"/>
      <c r="O291" s="88"/>
      <c r="P291" s="89"/>
      <c r="Q291" s="82"/>
      <c r="R291" s="111" t="e">
        <f>P291/Q288*N288</f>
        <v>#DIV/0!</v>
      </c>
      <c r="S291" s="111" t="e">
        <f t="shared" si="47"/>
        <v>#DIV/0!</v>
      </c>
      <c r="T291" s="111" t="e">
        <f t="shared" si="48"/>
        <v>#DIV/0!</v>
      </c>
    </row>
    <row r="292" spans="1:20" ht="12.75" customHeight="1">
      <c r="A292" s="159"/>
      <c r="B292" s="82"/>
      <c r="C292" s="82"/>
      <c r="D292" s="82"/>
      <c r="E292" s="82"/>
      <c r="F292" s="82"/>
      <c r="G292" s="82"/>
      <c r="H292" s="82"/>
      <c r="I292" s="140"/>
      <c r="J292" s="93"/>
      <c r="K292" s="144" t="s">
        <v>8</v>
      </c>
      <c r="L292" s="145"/>
      <c r="M292" s="105">
        <v>7</v>
      </c>
      <c r="N292" s="105">
        <f>H252*M292/100</f>
        <v>0</v>
      </c>
      <c r="O292" s="88"/>
      <c r="P292" s="89"/>
      <c r="Q292" s="82">
        <f>P292+P293+P294+P295+P296+P297</f>
        <v>0</v>
      </c>
      <c r="R292" s="111" t="e">
        <f>P292/Q292*N292</f>
        <v>#DIV/0!</v>
      </c>
      <c r="S292" s="111" t="e">
        <f t="shared" si="47"/>
        <v>#DIV/0!</v>
      </c>
      <c r="T292" s="111" t="e">
        <f t="shared" si="48"/>
        <v>#DIV/0!</v>
      </c>
    </row>
    <row r="293" spans="1:20" ht="12.75" customHeight="1">
      <c r="A293" s="159"/>
      <c r="B293" s="82"/>
      <c r="C293" s="82"/>
      <c r="D293" s="82"/>
      <c r="E293" s="82"/>
      <c r="F293" s="82"/>
      <c r="G293" s="82"/>
      <c r="H293" s="82"/>
      <c r="I293" s="140"/>
      <c r="J293" s="93"/>
      <c r="K293" s="146"/>
      <c r="L293" s="147"/>
      <c r="M293" s="105"/>
      <c r="N293" s="105"/>
      <c r="O293" s="88"/>
      <c r="P293" s="89"/>
      <c r="Q293" s="82"/>
      <c r="R293" s="111" t="e">
        <f>P293/Q292*N292</f>
        <v>#DIV/0!</v>
      </c>
      <c r="S293" s="111" t="e">
        <f t="shared" si="47"/>
        <v>#DIV/0!</v>
      </c>
      <c r="T293" s="111" t="e">
        <f t="shared" si="48"/>
        <v>#DIV/0!</v>
      </c>
    </row>
    <row r="294" spans="1:20" ht="12.75" customHeight="1">
      <c r="A294" s="159"/>
      <c r="B294" s="82"/>
      <c r="C294" s="82"/>
      <c r="D294" s="82"/>
      <c r="E294" s="82"/>
      <c r="F294" s="82"/>
      <c r="G294" s="82"/>
      <c r="H294" s="82"/>
      <c r="I294" s="140"/>
      <c r="J294" s="93"/>
      <c r="K294" s="146"/>
      <c r="L294" s="147"/>
      <c r="M294" s="105"/>
      <c r="N294" s="105"/>
      <c r="O294" s="88"/>
      <c r="P294" s="89"/>
      <c r="Q294" s="82"/>
      <c r="R294" s="111" t="e">
        <f>P294/Q292*N292</f>
        <v>#DIV/0!</v>
      </c>
      <c r="S294" s="111" t="e">
        <f t="shared" si="47"/>
        <v>#DIV/0!</v>
      </c>
      <c r="T294" s="111" t="e">
        <f t="shared" si="48"/>
        <v>#DIV/0!</v>
      </c>
    </row>
    <row r="295" spans="1:20" ht="12.75" customHeight="1">
      <c r="A295" s="159"/>
      <c r="B295" s="82"/>
      <c r="C295" s="82"/>
      <c r="D295" s="82"/>
      <c r="E295" s="82"/>
      <c r="F295" s="82"/>
      <c r="G295" s="82"/>
      <c r="H295" s="82"/>
      <c r="I295" s="140"/>
      <c r="J295" s="93"/>
      <c r="K295" s="146"/>
      <c r="L295" s="147"/>
      <c r="M295" s="105"/>
      <c r="N295" s="105"/>
      <c r="O295" s="88"/>
      <c r="P295" s="89"/>
      <c r="Q295" s="82"/>
      <c r="R295" s="111" t="e">
        <f>P295/Q292*N292</f>
        <v>#DIV/0!</v>
      </c>
      <c r="S295" s="111" t="e">
        <f t="shared" si="47"/>
        <v>#DIV/0!</v>
      </c>
      <c r="T295" s="111" t="e">
        <f t="shared" si="48"/>
        <v>#DIV/0!</v>
      </c>
    </row>
    <row r="296" spans="1:20" ht="12.75" customHeight="1">
      <c r="A296" s="159"/>
      <c r="B296" s="82"/>
      <c r="C296" s="82"/>
      <c r="D296" s="82"/>
      <c r="E296" s="82"/>
      <c r="F296" s="82"/>
      <c r="G296" s="82"/>
      <c r="H296" s="82"/>
      <c r="I296" s="140"/>
      <c r="J296" s="93"/>
      <c r="K296" s="146"/>
      <c r="L296" s="147"/>
      <c r="M296" s="105"/>
      <c r="N296" s="105"/>
      <c r="O296" s="88"/>
      <c r="P296" s="89"/>
      <c r="Q296" s="82"/>
      <c r="R296" s="111" t="e">
        <f>P296/Q292*N292</f>
        <v>#DIV/0!</v>
      </c>
      <c r="S296" s="111" t="e">
        <f t="shared" si="47"/>
        <v>#DIV/0!</v>
      </c>
      <c r="T296" s="111" t="e">
        <f t="shared" si="48"/>
        <v>#DIV/0!</v>
      </c>
    </row>
    <row r="297" spans="1:20" ht="12.75" customHeight="1">
      <c r="A297" s="159"/>
      <c r="B297" s="82"/>
      <c r="C297" s="82"/>
      <c r="D297" s="82"/>
      <c r="E297" s="82"/>
      <c r="F297" s="82"/>
      <c r="G297" s="82"/>
      <c r="H297" s="82"/>
      <c r="I297" s="140"/>
      <c r="J297" s="93"/>
      <c r="K297" s="148"/>
      <c r="L297" s="149"/>
      <c r="M297" s="105"/>
      <c r="N297" s="105"/>
      <c r="O297" s="88"/>
      <c r="P297" s="89"/>
      <c r="Q297" s="82"/>
      <c r="R297" s="111" t="e">
        <f>P297/Q292*N292</f>
        <v>#DIV/0!</v>
      </c>
      <c r="S297" s="111" t="e">
        <f t="shared" si="47"/>
        <v>#DIV/0!</v>
      </c>
      <c r="T297" s="111" t="e">
        <f t="shared" si="48"/>
        <v>#DIV/0!</v>
      </c>
    </row>
    <row r="298" spans="1:20" ht="12.75" customHeight="1">
      <c r="A298" s="159"/>
      <c r="B298" s="82"/>
      <c r="C298" s="82"/>
      <c r="D298" s="82"/>
      <c r="E298" s="82"/>
      <c r="F298" s="82"/>
      <c r="G298" s="82"/>
      <c r="H298" s="82"/>
      <c r="I298" s="140" t="s">
        <v>1</v>
      </c>
      <c r="J298" s="167" t="s">
        <v>11</v>
      </c>
      <c r="K298" s="168"/>
      <c r="L298" s="169"/>
      <c r="M298" s="128">
        <v>5</v>
      </c>
      <c r="N298" s="97">
        <f>H252*M298/100</f>
        <v>0</v>
      </c>
      <c r="O298" s="88"/>
      <c r="P298" s="89"/>
      <c r="Q298" s="97"/>
      <c r="R298" s="111" t="e">
        <f>SUM(R300:R308)</f>
        <v>#DIV/0!</v>
      </c>
      <c r="S298" s="111" t="e">
        <f>SUM(S300:S308)</f>
        <v>#DIV/0!</v>
      </c>
      <c r="T298" s="111" t="e">
        <f>SUM(T300:T308)</f>
        <v>#DIV/0!</v>
      </c>
    </row>
    <row r="299" spans="1:20" ht="12.75" customHeight="1">
      <c r="A299" s="159"/>
      <c r="B299" s="82"/>
      <c r="C299" s="82"/>
      <c r="D299" s="82"/>
      <c r="E299" s="82"/>
      <c r="F299" s="82"/>
      <c r="G299" s="82"/>
      <c r="H299" s="82"/>
      <c r="I299" s="140"/>
      <c r="J299" s="93" t="s">
        <v>10</v>
      </c>
      <c r="K299" s="144" t="s">
        <v>8</v>
      </c>
      <c r="L299" s="145"/>
      <c r="M299" s="105">
        <v>3</v>
      </c>
      <c r="N299" s="105">
        <f>H252*M299/100</f>
        <v>0</v>
      </c>
      <c r="O299" s="88"/>
      <c r="P299" s="89"/>
      <c r="Q299" s="82">
        <f>P299+P300+P301+P302+P303</f>
        <v>0</v>
      </c>
      <c r="R299" s="111" t="e">
        <f>P299/Q299*N299</f>
        <v>#DIV/0!</v>
      </c>
      <c r="S299" s="111" t="e">
        <f aca="true" t="shared" si="49" ref="S299:S308">R299/1.302</f>
        <v>#DIV/0!</v>
      </c>
      <c r="T299" s="111" t="e">
        <f aca="true" t="shared" si="50" ref="T299:T308">R299-S299</f>
        <v>#DIV/0!</v>
      </c>
    </row>
    <row r="300" spans="1:20" ht="12.75" customHeight="1">
      <c r="A300" s="159"/>
      <c r="B300" s="82"/>
      <c r="C300" s="82"/>
      <c r="D300" s="82"/>
      <c r="E300" s="82"/>
      <c r="F300" s="82"/>
      <c r="G300" s="82"/>
      <c r="H300" s="82"/>
      <c r="I300" s="140"/>
      <c r="J300" s="93"/>
      <c r="K300" s="146"/>
      <c r="L300" s="147"/>
      <c r="M300" s="105"/>
      <c r="N300" s="105"/>
      <c r="O300" s="88"/>
      <c r="P300" s="89"/>
      <c r="Q300" s="82"/>
      <c r="R300" s="111" t="e">
        <f>P300/Q299*N299</f>
        <v>#DIV/0!</v>
      </c>
      <c r="S300" s="111" t="e">
        <f t="shared" si="49"/>
        <v>#DIV/0!</v>
      </c>
      <c r="T300" s="111" t="e">
        <f t="shared" si="50"/>
        <v>#DIV/0!</v>
      </c>
    </row>
    <row r="301" spans="1:20" ht="12.75" customHeight="1">
      <c r="A301" s="159"/>
      <c r="B301" s="82"/>
      <c r="C301" s="82"/>
      <c r="D301" s="82"/>
      <c r="E301" s="82"/>
      <c r="F301" s="82"/>
      <c r="G301" s="82"/>
      <c r="H301" s="82"/>
      <c r="I301" s="140"/>
      <c r="J301" s="93"/>
      <c r="K301" s="146"/>
      <c r="L301" s="147"/>
      <c r="M301" s="105"/>
      <c r="N301" s="105"/>
      <c r="O301" s="88"/>
      <c r="P301" s="89"/>
      <c r="Q301" s="82"/>
      <c r="R301" s="111" t="e">
        <f>P301/Q299*N299</f>
        <v>#DIV/0!</v>
      </c>
      <c r="S301" s="111" t="e">
        <f t="shared" si="49"/>
        <v>#DIV/0!</v>
      </c>
      <c r="T301" s="111" t="e">
        <f t="shared" si="50"/>
        <v>#DIV/0!</v>
      </c>
    </row>
    <row r="302" spans="1:20" ht="12.75" customHeight="1">
      <c r="A302" s="159"/>
      <c r="B302" s="82"/>
      <c r="C302" s="82"/>
      <c r="D302" s="82"/>
      <c r="E302" s="82"/>
      <c r="F302" s="82"/>
      <c r="G302" s="82"/>
      <c r="H302" s="82"/>
      <c r="I302" s="140"/>
      <c r="J302" s="93"/>
      <c r="K302" s="146"/>
      <c r="L302" s="147"/>
      <c r="M302" s="105"/>
      <c r="N302" s="105"/>
      <c r="O302" s="88"/>
      <c r="P302" s="89"/>
      <c r="Q302" s="82"/>
      <c r="R302" s="111" t="e">
        <f>P302/Q299*N299</f>
        <v>#DIV/0!</v>
      </c>
      <c r="S302" s="111" t="e">
        <f t="shared" si="49"/>
        <v>#DIV/0!</v>
      </c>
      <c r="T302" s="111" t="e">
        <f t="shared" si="50"/>
        <v>#DIV/0!</v>
      </c>
    </row>
    <row r="303" spans="1:20" ht="12.75" customHeight="1">
      <c r="A303" s="159"/>
      <c r="B303" s="82"/>
      <c r="C303" s="82"/>
      <c r="D303" s="82"/>
      <c r="E303" s="82"/>
      <c r="F303" s="82"/>
      <c r="G303" s="82"/>
      <c r="H303" s="82"/>
      <c r="I303" s="140"/>
      <c r="J303" s="93"/>
      <c r="K303" s="148"/>
      <c r="L303" s="149"/>
      <c r="M303" s="105"/>
      <c r="N303" s="105"/>
      <c r="O303" s="88"/>
      <c r="P303" s="89"/>
      <c r="Q303" s="82"/>
      <c r="R303" s="111" t="e">
        <f>P303/Q299*N299</f>
        <v>#DIV/0!</v>
      </c>
      <c r="S303" s="111" t="e">
        <f t="shared" si="49"/>
        <v>#DIV/0!</v>
      </c>
      <c r="T303" s="111" t="e">
        <f t="shared" si="50"/>
        <v>#DIV/0!</v>
      </c>
    </row>
    <row r="304" spans="1:20" ht="12.75" customHeight="1">
      <c r="A304" s="159"/>
      <c r="B304" s="82"/>
      <c r="C304" s="82"/>
      <c r="D304" s="82"/>
      <c r="E304" s="82"/>
      <c r="F304" s="82"/>
      <c r="G304" s="82"/>
      <c r="H304" s="82"/>
      <c r="I304" s="140"/>
      <c r="J304" s="93"/>
      <c r="K304" s="144" t="s">
        <v>9</v>
      </c>
      <c r="L304" s="145"/>
      <c r="M304" s="105">
        <v>2</v>
      </c>
      <c r="N304" s="105">
        <f>H252*M304/100</f>
        <v>0</v>
      </c>
      <c r="O304" s="88"/>
      <c r="P304" s="89"/>
      <c r="Q304" s="82">
        <f>P304+P305+P306+P307+P308</f>
        <v>0</v>
      </c>
      <c r="R304" s="111" t="e">
        <f>P304/Q304*N304</f>
        <v>#DIV/0!</v>
      </c>
      <c r="S304" s="111" t="e">
        <f t="shared" si="49"/>
        <v>#DIV/0!</v>
      </c>
      <c r="T304" s="111" t="e">
        <f t="shared" si="50"/>
        <v>#DIV/0!</v>
      </c>
    </row>
    <row r="305" spans="1:20" ht="12.75" customHeight="1">
      <c r="A305" s="159"/>
      <c r="B305" s="82"/>
      <c r="C305" s="82"/>
      <c r="D305" s="82"/>
      <c r="E305" s="82"/>
      <c r="F305" s="82"/>
      <c r="G305" s="82"/>
      <c r="H305" s="82"/>
      <c r="I305" s="140"/>
      <c r="J305" s="93"/>
      <c r="K305" s="146"/>
      <c r="L305" s="147"/>
      <c r="M305" s="105"/>
      <c r="N305" s="105"/>
      <c r="O305" s="88"/>
      <c r="P305" s="89"/>
      <c r="Q305" s="82"/>
      <c r="R305" s="111" t="e">
        <f>P305/Q304*N304</f>
        <v>#DIV/0!</v>
      </c>
      <c r="S305" s="111" t="e">
        <f t="shared" si="49"/>
        <v>#DIV/0!</v>
      </c>
      <c r="T305" s="111" t="e">
        <f t="shared" si="50"/>
        <v>#DIV/0!</v>
      </c>
    </row>
    <row r="306" spans="1:20" ht="12.75" customHeight="1">
      <c r="A306" s="159"/>
      <c r="B306" s="82"/>
      <c r="C306" s="82"/>
      <c r="D306" s="82"/>
      <c r="E306" s="82"/>
      <c r="F306" s="82"/>
      <c r="G306" s="82"/>
      <c r="H306" s="82"/>
      <c r="I306" s="140"/>
      <c r="J306" s="93"/>
      <c r="K306" s="146"/>
      <c r="L306" s="147"/>
      <c r="M306" s="105"/>
      <c r="N306" s="105"/>
      <c r="O306" s="88"/>
      <c r="P306" s="89"/>
      <c r="Q306" s="82"/>
      <c r="R306" s="111" t="e">
        <f>P306/Q304*N304</f>
        <v>#DIV/0!</v>
      </c>
      <c r="S306" s="111" t="e">
        <f t="shared" si="49"/>
        <v>#DIV/0!</v>
      </c>
      <c r="T306" s="111" t="e">
        <f t="shared" si="50"/>
        <v>#DIV/0!</v>
      </c>
    </row>
    <row r="307" spans="1:20" ht="12.75" customHeight="1">
      <c r="A307" s="159"/>
      <c r="B307" s="82"/>
      <c r="C307" s="82"/>
      <c r="D307" s="82"/>
      <c r="E307" s="82"/>
      <c r="F307" s="82"/>
      <c r="G307" s="82"/>
      <c r="H307" s="82"/>
      <c r="I307" s="140"/>
      <c r="J307" s="93"/>
      <c r="K307" s="146"/>
      <c r="L307" s="147"/>
      <c r="M307" s="105"/>
      <c r="N307" s="105"/>
      <c r="O307" s="88"/>
      <c r="P307" s="89"/>
      <c r="Q307" s="82"/>
      <c r="R307" s="111" t="e">
        <f>P307/Q304*N304</f>
        <v>#DIV/0!</v>
      </c>
      <c r="S307" s="111" t="e">
        <f t="shared" si="49"/>
        <v>#DIV/0!</v>
      </c>
      <c r="T307" s="111" t="e">
        <f t="shared" si="50"/>
        <v>#DIV/0!</v>
      </c>
    </row>
    <row r="308" spans="1:20" ht="12.75" customHeight="1">
      <c r="A308" s="159"/>
      <c r="B308" s="82"/>
      <c r="C308" s="82"/>
      <c r="D308" s="82"/>
      <c r="E308" s="82"/>
      <c r="F308" s="82"/>
      <c r="G308" s="82"/>
      <c r="H308" s="82"/>
      <c r="I308" s="140"/>
      <c r="J308" s="93"/>
      <c r="K308" s="148"/>
      <c r="L308" s="149"/>
      <c r="M308" s="105"/>
      <c r="N308" s="105"/>
      <c r="O308" s="88"/>
      <c r="P308" s="89"/>
      <c r="Q308" s="82"/>
      <c r="R308" s="111" t="e">
        <f>P308/Q304*N304</f>
        <v>#DIV/0!</v>
      </c>
      <c r="S308" s="111" t="e">
        <f t="shared" si="49"/>
        <v>#DIV/0!</v>
      </c>
      <c r="T308" s="111" t="e">
        <f t="shared" si="50"/>
        <v>#DIV/0!</v>
      </c>
    </row>
    <row r="309" spans="1:20" ht="15.75" customHeight="1">
      <c r="A309" s="159" t="s">
        <v>188</v>
      </c>
      <c r="B309" s="82"/>
      <c r="C309" s="82">
        <v>6000</v>
      </c>
      <c r="D309" s="82">
        <f>C309*B309</f>
        <v>0</v>
      </c>
      <c r="E309" s="82">
        <f>D309*45%</f>
        <v>0</v>
      </c>
      <c r="F309" s="82">
        <f>D309*55%</f>
        <v>0</v>
      </c>
      <c r="G309" s="82">
        <f>F309*15%</f>
        <v>0</v>
      </c>
      <c r="H309" s="82">
        <f>F309-G309</f>
        <v>0</v>
      </c>
      <c r="I309" s="84" t="s">
        <v>25</v>
      </c>
      <c r="J309" s="125" t="s">
        <v>5</v>
      </c>
      <c r="K309" s="126"/>
      <c r="L309" s="127"/>
      <c r="M309" s="128">
        <v>80</v>
      </c>
      <c r="N309" s="128">
        <f>H309*M309/100</f>
        <v>0</v>
      </c>
      <c r="O309" s="88"/>
      <c r="P309" s="89"/>
      <c r="Q309" s="97"/>
      <c r="R309" s="194" t="e">
        <f>SUM(R311:R342)</f>
        <v>#DIV/0!</v>
      </c>
      <c r="S309" s="194" t="e">
        <f>SUM(S311:S342)</f>
        <v>#DIV/0!</v>
      </c>
      <c r="T309" s="194" t="e">
        <f>SUM(T311:T342)</f>
        <v>#DIV/0!</v>
      </c>
    </row>
    <row r="310" spans="1:20" ht="15" customHeight="1">
      <c r="A310" s="159"/>
      <c r="B310" s="82"/>
      <c r="C310" s="82"/>
      <c r="D310" s="82"/>
      <c r="E310" s="82"/>
      <c r="F310" s="82"/>
      <c r="G310" s="82"/>
      <c r="H310" s="82"/>
      <c r="I310" s="84"/>
      <c r="J310" s="93" t="s">
        <v>10</v>
      </c>
      <c r="K310" s="151" t="s">
        <v>7</v>
      </c>
      <c r="L310" s="152"/>
      <c r="M310" s="110">
        <v>36</v>
      </c>
      <c r="N310" s="110">
        <f>H309*M310/100</f>
        <v>0</v>
      </c>
      <c r="O310" s="88"/>
      <c r="P310" s="89"/>
      <c r="Q310" s="97"/>
      <c r="R310" s="111"/>
      <c r="S310" s="111"/>
      <c r="T310" s="111"/>
    </row>
    <row r="311" spans="1:20" ht="25.5">
      <c r="A311" s="159"/>
      <c r="B311" s="82"/>
      <c r="C311" s="82"/>
      <c r="D311" s="82"/>
      <c r="E311" s="82"/>
      <c r="F311" s="82"/>
      <c r="G311" s="82"/>
      <c r="H311" s="82"/>
      <c r="I311" s="84"/>
      <c r="J311" s="93"/>
      <c r="K311" s="68" t="s">
        <v>10</v>
      </c>
      <c r="L311" s="98" t="s">
        <v>165</v>
      </c>
      <c r="M311" s="135">
        <v>5</v>
      </c>
      <c r="N311" s="97">
        <f>H309*M311/100</f>
        <v>0</v>
      </c>
      <c r="O311" s="88"/>
      <c r="P311" s="89"/>
      <c r="Q311" s="97"/>
      <c r="R311" s="111">
        <f>N311</f>
        <v>0</v>
      </c>
      <c r="S311" s="111">
        <f aca="true" t="shared" si="51" ref="S311:S317">R311/1.302</f>
        <v>0</v>
      </c>
      <c r="T311" s="111">
        <f aca="true" t="shared" si="52" ref="T311:T317">R311-S311</f>
        <v>0</v>
      </c>
    </row>
    <row r="312" spans="1:20" ht="25.5">
      <c r="A312" s="159"/>
      <c r="B312" s="82"/>
      <c r="C312" s="82"/>
      <c r="D312" s="82"/>
      <c r="E312" s="82"/>
      <c r="F312" s="82"/>
      <c r="G312" s="82"/>
      <c r="H312" s="82"/>
      <c r="I312" s="84"/>
      <c r="J312" s="93"/>
      <c r="K312" s="68"/>
      <c r="L312" s="98" t="s">
        <v>167</v>
      </c>
      <c r="M312" s="135">
        <v>3</v>
      </c>
      <c r="N312" s="97">
        <f>H309*M312/100</f>
        <v>0</v>
      </c>
      <c r="O312" s="88"/>
      <c r="P312" s="89"/>
      <c r="Q312" s="97"/>
      <c r="R312" s="111">
        <f>N312</f>
        <v>0</v>
      </c>
      <c r="S312" s="111">
        <f t="shared" si="51"/>
        <v>0</v>
      </c>
      <c r="T312" s="111">
        <f t="shared" si="52"/>
        <v>0</v>
      </c>
    </row>
    <row r="313" spans="1:20" ht="12.75">
      <c r="A313" s="159"/>
      <c r="B313" s="82"/>
      <c r="C313" s="82"/>
      <c r="D313" s="82"/>
      <c r="E313" s="82"/>
      <c r="F313" s="82"/>
      <c r="G313" s="82"/>
      <c r="H313" s="82"/>
      <c r="I313" s="84"/>
      <c r="J313" s="93"/>
      <c r="K313" s="68"/>
      <c r="L313" s="104" t="s">
        <v>166</v>
      </c>
      <c r="M313" s="136">
        <v>23</v>
      </c>
      <c r="N313" s="82">
        <f>H309*M313/100</f>
        <v>0</v>
      </c>
      <c r="O313" s="88"/>
      <c r="P313" s="89"/>
      <c r="Q313" s="82">
        <f>P313+P316+P314+P315</f>
        <v>0</v>
      </c>
      <c r="R313" s="111" t="e">
        <f>P313/Q313*N313</f>
        <v>#DIV/0!</v>
      </c>
      <c r="S313" s="111" t="e">
        <f t="shared" si="51"/>
        <v>#DIV/0!</v>
      </c>
      <c r="T313" s="111" t="e">
        <f t="shared" si="52"/>
        <v>#DIV/0!</v>
      </c>
    </row>
    <row r="314" spans="1:20" ht="12.75">
      <c r="A314" s="159"/>
      <c r="B314" s="82"/>
      <c r="C314" s="82"/>
      <c r="D314" s="82"/>
      <c r="E314" s="82"/>
      <c r="F314" s="82"/>
      <c r="G314" s="82"/>
      <c r="H314" s="82"/>
      <c r="I314" s="84"/>
      <c r="J314" s="93"/>
      <c r="K314" s="68"/>
      <c r="L314" s="104"/>
      <c r="M314" s="136"/>
      <c r="N314" s="82"/>
      <c r="O314" s="88"/>
      <c r="P314" s="89"/>
      <c r="Q314" s="82"/>
      <c r="R314" s="111" t="e">
        <f>P314/Q313*N313</f>
        <v>#DIV/0!</v>
      </c>
      <c r="S314" s="111" t="e">
        <f t="shared" si="51"/>
        <v>#DIV/0!</v>
      </c>
      <c r="T314" s="111" t="e">
        <f t="shared" si="52"/>
        <v>#DIV/0!</v>
      </c>
    </row>
    <row r="315" spans="1:20" ht="12.75">
      <c r="A315" s="159"/>
      <c r="B315" s="82"/>
      <c r="C315" s="82"/>
      <c r="D315" s="82"/>
      <c r="E315" s="82"/>
      <c r="F315" s="82"/>
      <c r="G315" s="82"/>
      <c r="H315" s="82"/>
      <c r="I315" s="84"/>
      <c r="J315" s="93"/>
      <c r="K315" s="68"/>
      <c r="L315" s="104"/>
      <c r="M315" s="136"/>
      <c r="N315" s="82"/>
      <c r="O315" s="88"/>
      <c r="P315" s="89"/>
      <c r="Q315" s="82"/>
      <c r="R315" s="111" t="e">
        <f>P315/Q313*N313</f>
        <v>#DIV/0!</v>
      </c>
      <c r="S315" s="111" t="e">
        <f t="shared" si="51"/>
        <v>#DIV/0!</v>
      </c>
      <c r="T315" s="111" t="e">
        <f t="shared" si="52"/>
        <v>#DIV/0!</v>
      </c>
    </row>
    <row r="316" spans="1:20" ht="12.75">
      <c r="A316" s="159"/>
      <c r="B316" s="82"/>
      <c r="C316" s="82"/>
      <c r="D316" s="82"/>
      <c r="E316" s="82"/>
      <c r="F316" s="82"/>
      <c r="G316" s="82"/>
      <c r="H316" s="82"/>
      <c r="I316" s="84"/>
      <c r="J316" s="93"/>
      <c r="K316" s="68"/>
      <c r="L316" s="104"/>
      <c r="M316" s="136"/>
      <c r="N316" s="82"/>
      <c r="O316" s="88"/>
      <c r="P316" s="89"/>
      <c r="Q316" s="82"/>
      <c r="R316" s="111" t="e">
        <f>P316/Q313*N313</f>
        <v>#DIV/0!</v>
      </c>
      <c r="S316" s="111" t="e">
        <f t="shared" si="51"/>
        <v>#DIV/0!</v>
      </c>
      <c r="T316" s="111" t="e">
        <f t="shared" si="52"/>
        <v>#DIV/0!</v>
      </c>
    </row>
    <row r="317" spans="1:20" ht="15">
      <c r="A317" s="159"/>
      <c r="B317" s="82"/>
      <c r="C317" s="82"/>
      <c r="D317" s="82"/>
      <c r="E317" s="82"/>
      <c r="F317" s="82"/>
      <c r="G317" s="82"/>
      <c r="H317" s="82"/>
      <c r="I317" s="84"/>
      <c r="J317" s="93"/>
      <c r="K317" s="68"/>
      <c r="L317" s="98" t="s">
        <v>19</v>
      </c>
      <c r="M317" s="135">
        <f>M310-M311-M312-M313</f>
        <v>5</v>
      </c>
      <c r="N317" s="97">
        <f>H309*M317/100</f>
        <v>0</v>
      </c>
      <c r="O317" s="88"/>
      <c r="P317" s="89"/>
      <c r="Q317" s="97"/>
      <c r="R317" s="111">
        <f>N317</f>
        <v>0</v>
      </c>
      <c r="S317" s="111">
        <f t="shared" si="51"/>
        <v>0</v>
      </c>
      <c r="T317" s="111">
        <f t="shared" si="52"/>
        <v>0</v>
      </c>
    </row>
    <row r="318" spans="1:20" ht="27.75" customHeight="1">
      <c r="A318" s="159"/>
      <c r="B318" s="82"/>
      <c r="C318" s="82"/>
      <c r="D318" s="82"/>
      <c r="E318" s="82"/>
      <c r="F318" s="82"/>
      <c r="G318" s="82"/>
      <c r="H318" s="82"/>
      <c r="I318" s="84"/>
      <c r="J318" s="93"/>
      <c r="K318" s="151" t="s">
        <v>8</v>
      </c>
      <c r="L318" s="152"/>
      <c r="M318" s="110">
        <v>32</v>
      </c>
      <c r="N318" s="110">
        <f>H309*M318/100</f>
        <v>0</v>
      </c>
      <c r="O318" s="88"/>
      <c r="P318" s="89"/>
      <c r="Q318" s="97"/>
      <c r="R318" s="111"/>
      <c r="S318" s="111"/>
      <c r="T318" s="111"/>
    </row>
    <row r="319" spans="1:20" ht="15">
      <c r="A319" s="159"/>
      <c r="B319" s="82"/>
      <c r="C319" s="82"/>
      <c r="D319" s="82"/>
      <c r="E319" s="82"/>
      <c r="F319" s="82"/>
      <c r="G319" s="82"/>
      <c r="H319" s="82"/>
      <c r="I319" s="84"/>
      <c r="J319" s="93"/>
      <c r="K319" s="68" t="s">
        <v>10</v>
      </c>
      <c r="L319" s="98" t="s">
        <v>20</v>
      </c>
      <c r="M319" s="135">
        <v>3</v>
      </c>
      <c r="N319" s="97">
        <f>H309*M319/100</f>
        <v>0</v>
      </c>
      <c r="O319" s="88"/>
      <c r="P319" s="89"/>
      <c r="Q319" s="97"/>
      <c r="R319" s="111">
        <f>N319</f>
        <v>0</v>
      </c>
      <c r="S319" s="111">
        <f aca="true" t="shared" si="53" ref="S319:S329">R319/1.302</f>
        <v>0</v>
      </c>
      <c r="T319" s="111">
        <f aca="true" t="shared" si="54" ref="T319:T329">R319-S319</f>
        <v>0</v>
      </c>
    </row>
    <row r="320" spans="1:20" ht="12.75">
      <c r="A320" s="159"/>
      <c r="B320" s="82"/>
      <c r="C320" s="82"/>
      <c r="D320" s="82"/>
      <c r="E320" s="82"/>
      <c r="F320" s="82"/>
      <c r="G320" s="82"/>
      <c r="H320" s="82"/>
      <c r="I320" s="84"/>
      <c r="J320" s="93"/>
      <c r="K320" s="68"/>
      <c r="L320" s="104" t="s">
        <v>173</v>
      </c>
      <c r="M320" s="136">
        <v>14</v>
      </c>
      <c r="N320" s="82">
        <f>H309*M320/100</f>
        <v>0</v>
      </c>
      <c r="O320" s="88"/>
      <c r="P320" s="89"/>
      <c r="Q320" s="82">
        <f>P320+P322+P323+P321</f>
        <v>0</v>
      </c>
      <c r="R320" s="111" t="e">
        <f>P320/Q320*N320</f>
        <v>#DIV/0!</v>
      </c>
      <c r="S320" s="111" t="e">
        <f t="shared" si="53"/>
        <v>#DIV/0!</v>
      </c>
      <c r="T320" s="111" t="e">
        <f t="shared" si="54"/>
        <v>#DIV/0!</v>
      </c>
    </row>
    <row r="321" spans="1:20" ht="12.75">
      <c r="A321" s="159"/>
      <c r="B321" s="82"/>
      <c r="C321" s="82"/>
      <c r="D321" s="82"/>
      <c r="E321" s="82"/>
      <c r="F321" s="82"/>
      <c r="G321" s="82"/>
      <c r="H321" s="82"/>
      <c r="I321" s="84"/>
      <c r="J321" s="93"/>
      <c r="K321" s="68"/>
      <c r="L321" s="104"/>
      <c r="M321" s="136"/>
      <c r="N321" s="82"/>
      <c r="O321" s="88"/>
      <c r="P321" s="89"/>
      <c r="Q321" s="82"/>
      <c r="R321" s="111" t="e">
        <f>P321/Q320*N320</f>
        <v>#DIV/0!</v>
      </c>
      <c r="S321" s="111" t="e">
        <f t="shared" si="53"/>
        <v>#DIV/0!</v>
      </c>
      <c r="T321" s="111" t="e">
        <f t="shared" si="54"/>
        <v>#DIV/0!</v>
      </c>
    </row>
    <row r="322" spans="1:20" ht="12.75">
      <c r="A322" s="159"/>
      <c r="B322" s="82"/>
      <c r="C322" s="82"/>
      <c r="D322" s="82"/>
      <c r="E322" s="82"/>
      <c r="F322" s="82"/>
      <c r="G322" s="82"/>
      <c r="H322" s="82"/>
      <c r="I322" s="84"/>
      <c r="J322" s="93"/>
      <c r="K322" s="68"/>
      <c r="L322" s="104"/>
      <c r="M322" s="136"/>
      <c r="N322" s="82"/>
      <c r="O322" s="88"/>
      <c r="P322" s="89"/>
      <c r="Q322" s="82"/>
      <c r="R322" s="111" t="e">
        <f>P322/Q320*N320</f>
        <v>#DIV/0!</v>
      </c>
      <c r="S322" s="111" t="e">
        <f t="shared" si="53"/>
        <v>#DIV/0!</v>
      </c>
      <c r="T322" s="111" t="e">
        <f t="shared" si="54"/>
        <v>#DIV/0!</v>
      </c>
    </row>
    <row r="323" spans="1:20" ht="12.75">
      <c r="A323" s="159"/>
      <c r="B323" s="82"/>
      <c r="C323" s="82"/>
      <c r="D323" s="82"/>
      <c r="E323" s="82"/>
      <c r="F323" s="82"/>
      <c r="G323" s="82"/>
      <c r="H323" s="82"/>
      <c r="I323" s="84"/>
      <c r="J323" s="93"/>
      <c r="K323" s="68"/>
      <c r="L323" s="104"/>
      <c r="M323" s="136"/>
      <c r="N323" s="82"/>
      <c r="O323" s="88"/>
      <c r="P323" s="89"/>
      <c r="Q323" s="82"/>
      <c r="R323" s="111" t="e">
        <f>P323/Q320*N320</f>
        <v>#DIV/0!</v>
      </c>
      <c r="S323" s="111" t="e">
        <f t="shared" si="53"/>
        <v>#DIV/0!</v>
      </c>
      <c r="T323" s="111" t="e">
        <f t="shared" si="54"/>
        <v>#DIV/0!</v>
      </c>
    </row>
    <row r="324" spans="1:20" ht="25.5">
      <c r="A324" s="159"/>
      <c r="B324" s="82"/>
      <c r="C324" s="82"/>
      <c r="D324" s="82"/>
      <c r="E324" s="82"/>
      <c r="F324" s="82"/>
      <c r="G324" s="82"/>
      <c r="H324" s="82"/>
      <c r="I324" s="84"/>
      <c r="J324" s="93"/>
      <c r="K324" s="68"/>
      <c r="L324" s="98" t="s">
        <v>200</v>
      </c>
      <c r="M324" s="135">
        <v>3</v>
      </c>
      <c r="N324" s="97">
        <f>H309*M324/100</f>
        <v>0</v>
      </c>
      <c r="O324" s="88"/>
      <c r="P324" s="89"/>
      <c r="Q324" s="97"/>
      <c r="R324" s="111">
        <f>N324</f>
        <v>0</v>
      </c>
      <c r="S324" s="111">
        <f t="shared" si="53"/>
        <v>0</v>
      </c>
      <c r="T324" s="111">
        <f t="shared" si="54"/>
        <v>0</v>
      </c>
    </row>
    <row r="325" spans="1:20" ht="12.75" customHeight="1">
      <c r="A325" s="159"/>
      <c r="B325" s="82"/>
      <c r="C325" s="82"/>
      <c r="D325" s="82"/>
      <c r="E325" s="82"/>
      <c r="F325" s="82"/>
      <c r="G325" s="82"/>
      <c r="H325" s="82"/>
      <c r="I325" s="84"/>
      <c r="J325" s="93"/>
      <c r="K325" s="68"/>
      <c r="L325" s="104" t="s">
        <v>23</v>
      </c>
      <c r="M325" s="136">
        <f>M318-M319-M320-M324</f>
        <v>12</v>
      </c>
      <c r="N325" s="82">
        <f>H309*M325/100</f>
        <v>0</v>
      </c>
      <c r="O325" s="88"/>
      <c r="P325" s="89"/>
      <c r="Q325" s="82">
        <f>P325++P326+P327+P328+P329</f>
        <v>0</v>
      </c>
      <c r="R325" s="111" t="e">
        <f>P325/Q325*N325</f>
        <v>#DIV/0!</v>
      </c>
      <c r="S325" s="111" t="e">
        <f t="shared" si="53"/>
        <v>#DIV/0!</v>
      </c>
      <c r="T325" s="111" t="e">
        <f t="shared" si="54"/>
        <v>#DIV/0!</v>
      </c>
    </row>
    <row r="326" spans="1:20" ht="12.75">
      <c r="A326" s="159"/>
      <c r="B326" s="82"/>
      <c r="C326" s="82"/>
      <c r="D326" s="82"/>
      <c r="E326" s="82"/>
      <c r="F326" s="82"/>
      <c r="G326" s="82"/>
      <c r="H326" s="82"/>
      <c r="I326" s="84"/>
      <c r="J326" s="93"/>
      <c r="K326" s="68"/>
      <c r="L326" s="104"/>
      <c r="M326" s="136"/>
      <c r="N326" s="82"/>
      <c r="O326" s="88"/>
      <c r="P326" s="89"/>
      <c r="Q326" s="82"/>
      <c r="R326" s="111" t="e">
        <f>P326/Q325*N325</f>
        <v>#DIV/0!</v>
      </c>
      <c r="S326" s="111" t="e">
        <f t="shared" si="53"/>
        <v>#DIV/0!</v>
      </c>
      <c r="T326" s="111" t="e">
        <f t="shared" si="54"/>
        <v>#DIV/0!</v>
      </c>
    </row>
    <row r="327" spans="1:20" ht="12.75">
      <c r="A327" s="159"/>
      <c r="B327" s="82"/>
      <c r="C327" s="82"/>
      <c r="D327" s="82"/>
      <c r="E327" s="82"/>
      <c r="F327" s="82"/>
      <c r="G327" s="82"/>
      <c r="H327" s="82"/>
      <c r="I327" s="84"/>
      <c r="J327" s="93"/>
      <c r="K327" s="68"/>
      <c r="L327" s="104"/>
      <c r="M327" s="136"/>
      <c r="N327" s="82"/>
      <c r="O327" s="88"/>
      <c r="P327" s="89"/>
      <c r="Q327" s="82"/>
      <c r="R327" s="111" t="e">
        <f>P327/Q325*N325</f>
        <v>#DIV/0!</v>
      </c>
      <c r="S327" s="111" t="e">
        <f t="shared" si="53"/>
        <v>#DIV/0!</v>
      </c>
      <c r="T327" s="111" t="e">
        <f t="shared" si="54"/>
        <v>#DIV/0!</v>
      </c>
    </row>
    <row r="328" spans="1:20" ht="12.75">
      <c r="A328" s="159"/>
      <c r="B328" s="82"/>
      <c r="C328" s="82"/>
      <c r="D328" s="82"/>
      <c r="E328" s="82"/>
      <c r="F328" s="82"/>
      <c r="G328" s="82"/>
      <c r="H328" s="82"/>
      <c r="I328" s="84"/>
      <c r="J328" s="93"/>
      <c r="K328" s="68"/>
      <c r="L328" s="104"/>
      <c r="M328" s="136"/>
      <c r="N328" s="82"/>
      <c r="O328" s="88"/>
      <c r="P328" s="89"/>
      <c r="Q328" s="82"/>
      <c r="R328" s="111" t="e">
        <f>P328/Q325*N325</f>
        <v>#DIV/0!</v>
      </c>
      <c r="S328" s="111" t="e">
        <f t="shared" si="53"/>
        <v>#DIV/0!</v>
      </c>
      <c r="T328" s="111" t="e">
        <f t="shared" si="54"/>
        <v>#DIV/0!</v>
      </c>
    </row>
    <row r="329" spans="1:20" ht="12.75">
      <c r="A329" s="159"/>
      <c r="B329" s="82"/>
      <c r="C329" s="82"/>
      <c r="D329" s="82"/>
      <c r="E329" s="82"/>
      <c r="F329" s="82"/>
      <c r="G329" s="82"/>
      <c r="H329" s="82"/>
      <c r="I329" s="84"/>
      <c r="J329" s="93"/>
      <c r="K329" s="68"/>
      <c r="L329" s="104"/>
      <c r="M329" s="136"/>
      <c r="N329" s="82"/>
      <c r="O329" s="88"/>
      <c r="P329" s="89"/>
      <c r="Q329" s="82"/>
      <c r="R329" s="111" t="e">
        <f>P329/Q325*N325</f>
        <v>#DIV/0!</v>
      </c>
      <c r="S329" s="111" t="e">
        <f t="shared" si="53"/>
        <v>#DIV/0!</v>
      </c>
      <c r="T329" s="111" t="e">
        <f t="shared" si="54"/>
        <v>#DIV/0!</v>
      </c>
    </row>
    <row r="330" spans="1:20" ht="32.25" customHeight="1">
      <c r="A330" s="159"/>
      <c r="B330" s="82"/>
      <c r="C330" s="82"/>
      <c r="D330" s="82"/>
      <c r="E330" s="82"/>
      <c r="F330" s="82"/>
      <c r="G330" s="82"/>
      <c r="H330" s="82"/>
      <c r="I330" s="84"/>
      <c r="J330" s="93"/>
      <c r="K330" s="151" t="s">
        <v>9</v>
      </c>
      <c r="L330" s="152"/>
      <c r="M330" s="110">
        <v>9</v>
      </c>
      <c r="N330" s="110">
        <f>H309*M330/100</f>
        <v>0</v>
      </c>
      <c r="O330" s="88"/>
      <c r="P330" s="89"/>
      <c r="Q330" s="97"/>
      <c r="R330" s="111"/>
      <c r="S330" s="111"/>
      <c r="T330" s="111"/>
    </row>
    <row r="331" spans="1:20" ht="15">
      <c r="A331" s="159"/>
      <c r="B331" s="82"/>
      <c r="C331" s="82"/>
      <c r="D331" s="82"/>
      <c r="E331" s="82"/>
      <c r="F331" s="82"/>
      <c r="G331" s="82"/>
      <c r="H331" s="82"/>
      <c r="I331" s="84"/>
      <c r="J331" s="93"/>
      <c r="K331" s="64" t="s">
        <v>10</v>
      </c>
      <c r="L331" s="153" t="s">
        <v>24</v>
      </c>
      <c r="M331" s="135">
        <v>1</v>
      </c>
      <c r="N331" s="97">
        <f>H309*M331/100</f>
        <v>0</v>
      </c>
      <c r="O331" s="88"/>
      <c r="P331" s="89"/>
      <c r="Q331" s="97"/>
      <c r="R331" s="111">
        <f>N331</f>
        <v>0</v>
      </c>
      <c r="S331" s="111">
        <f aca="true" t="shared" si="55" ref="S331:S342">R331/1.302</f>
        <v>0</v>
      </c>
      <c r="T331" s="111">
        <f aca="true" t="shared" si="56" ref="T331:T342">R331-S331</f>
        <v>0</v>
      </c>
    </row>
    <row r="332" spans="1:20" ht="12.75" customHeight="1">
      <c r="A332" s="159"/>
      <c r="B332" s="82"/>
      <c r="C332" s="82"/>
      <c r="D332" s="82"/>
      <c r="E332" s="82"/>
      <c r="F332" s="82"/>
      <c r="G332" s="82"/>
      <c r="H332" s="82"/>
      <c r="I332" s="84"/>
      <c r="J332" s="93"/>
      <c r="K332" s="67"/>
      <c r="L332" s="104" t="s">
        <v>164</v>
      </c>
      <c r="M332" s="136">
        <v>4.5</v>
      </c>
      <c r="N332" s="82">
        <f>H309*M332/100</f>
        <v>0</v>
      </c>
      <c r="O332" s="88"/>
      <c r="P332" s="89"/>
      <c r="Q332" s="82">
        <f>P332+P333+P334+P335+P336</f>
        <v>0</v>
      </c>
      <c r="R332" s="111" t="e">
        <f>P332/Q332*N332</f>
        <v>#DIV/0!</v>
      </c>
      <c r="S332" s="111" t="e">
        <f t="shared" si="55"/>
        <v>#DIV/0!</v>
      </c>
      <c r="T332" s="111" t="e">
        <f t="shared" si="56"/>
        <v>#DIV/0!</v>
      </c>
    </row>
    <row r="333" spans="1:20" ht="12.75">
      <c r="A333" s="159"/>
      <c r="B333" s="82"/>
      <c r="C333" s="82"/>
      <c r="D333" s="82"/>
      <c r="E333" s="82"/>
      <c r="F333" s="82"/>
      <c r="G333" s="82"/>
      <c r="H333" s="82"/>
      <c r="I333" s="84"/>
      <c r="J333" s="93"/>
      <c r="K333" s="67"/>
      <c r="L333" s="104"/>
      <c r="M333" s="136"/>
      <c r="N333" s="82"/>
      <c r="O333" s="88"/>
      <c r="P333" s="89"/>
      <c r="Q333" s="82"/>
      <c r="R333" s="111" t="e">
        <f>P333/Q332*N332</f>
        <v>#DIV/0!</v>
      </c>
      <c r="S333" s="111" t="e">
        <f t="shared" si="55"/>
        <v>#DIV/0!</v>
      </c>
      <c r="T333" s="111" t="e">
        <f t="shared" si="56"/>
        <v>#DIV/0!</v>
      </c>
    </row>
    <row r="334" spans="1:20" ht="12.75">
      <c r="A334" s="159"/>
      <c r="B334" s="82"/>
      <c r="C334" s="82"/>
      <c r="D334" s="82"/>
      <c r="E334" s="82"/>
      <c r="F334" s="82"/>
      <c r="G334" s="82"/>
      <c r="H334" s="82"/>
      <c r="I334" s="84"/>
      <c r="J334" s="93"/>
      <c r="K334" s="67"/>
      <c r="L334" s="104"/>
      <c r="M334" s="136"/>
      <c r="N334" s="82"/>
      <c r="O334" s="88"/>
      <c r="P334" s="89"/>
      <c r="Q334" s="82"/>
      <c r="R334" s="111" t="e">
        <f>P334/Q332*N332</f>
        <v>#DIV/0!</v>
      </c>
      <c r="S334" s="111" t="e">
        <f t="shared" si="55"/>
        <v>#DIV/0!</v>
      </c>
      <c r="T334" s="111" t="e">
        <f t="shared" si="56"/>
        <v>#DIV/0!</v>
      </c>
    </row>
    <row r="335" spans="1:20" ht="12.75">
      <c r="A335" s="159"/>
      <c r="B335" s="82"/>
      <c r="C335" s="82"/>
      <c r="D335" s="82"/>
      <c r="E335" s="82"/>
      <c r="F335" s="82"/>
      <c r="G335" s="82"/>
      <c r="H335" s="82"/>
      <c r="I335" s="84"/>
      <c r="J335" s="93"/>
      <c r="K335" s="67"/>
      <c r="L335" s="104"/>
      <c r="M335" s="136"/>
      <c r="N335" s="82"/>
      <c r="O335" s="88"/>
      <c r="P335" s="89"/>
      <c r="Q335" s="82"/>
      <c r="R335" s="111" t="e">
        <f>P335/Q332*N332</f>
        <v>#DIV/0!</v>
      </c>
      <c r="S335" s="111" t="e">
        <f t="shared" si="55"/>
        <v>#DIV/0!</v>
      </c>
      <c r="T335" s="111" t="e">
        <f t="shared" si="56"/>
        <v>#DIV/0!</v>
      </c>
    </row>
    <row r="336" spans="1:20" ht="12.75">
      <c r="A336" s="159"/>
      <c r="B336" s="82"/>
      <c r="C336" s="82"/>
      <c r="D336" s="82"/>
      <c r="E336" s="82"/>
      <c r="F336" s="82"/>
      <c r="G336" s="82"/>
      <c r="H336" s="82"/>
      <c r="I336" s="84"/>
      <c r="J336" s="93"/>
      <c r="K336" s="67"/>
      <c r="L336" s="104"/>
      <c r="M336" s="136"/>
      <c r="N336" s="82"/>
      <c r="O336" s="88"/>
      <c r="P336" s="89"/>
      <c r="Q336" s="82"/>
      <c r="R336" s="111" t="e">
        <f>P336/Q332*N332</f>
        <v>#DIV/0!</v>
      </c>
      <c r="S336" s="111" t="e">
        <f t="shared" si="55"/>
        <v>#DIV/0!</v>
      </c>
      <c r="T336" s="111" t="e">
        <f t="shared" si="56"/>
        <v>#DIV/0!</v>
      </c>
    </row>
    <row r="337" spans="1:20" ht="12.75" customHeight="1">
      <c r="A337" s="159"/>
      <c r="B337" s="82"/>
      <c r="C337" s="82"/>
      <c r="D337" s="82"/>
      <c r="E337" s="82"/>
      <c r="F337" s="82"/>
      <c r="G337" s="82"/>
      <c r="H337" s="82"/>
      <c r="I337" s="84"/>
      <c r="J337" s="93"/>
      <c r="K337" s="67"/>
      <c r="L337" s="104" t="s">
        <v>163</v>
      </c>
      <c r="M337" s="136">
        <v>4.5</v>
      </c>
      <c r="N337" s="82">
        <f>H309*M337/100</f>
        <v>0</v>
      </c>
      <c r="O337" s="88"/>
      <c r="P337" s="89"/>
      <c r="Q337" s="82">
        <f>P337+P338+P339+P340</f>
        <v>0</v>
      </c>
      <c r="R337" s="111" t="e">
        <f>P337/Q337*N337</f>
        <v>#DIV/0!</v>
      </c>
      <c r="S337" s="111" t="e">
        <f t="shared" si="55"/>
        <v>#DIV/0!</v>
      </c>
      <c r="T337" s="111" t="e">
        <f t="shared" si="56"/>
        <v>#DIV/0!</v>
      </c>
    </row>
    <row r="338" spans="1:20" ht="12.75">
      <c r="A338" s="159"/>
      <c r="B338" s="82"/>
      <c r="C338" s="82"/>
      <c r="D338" s="82"/>
      <c r="E338" s="82"/>
      <c r="F338" s="82"/>
      <c r="G338" s="82"/>
      <c r="H338" s="82"/>
      <c r="I338" s="84"/>
      <c r="J338" s="93"/>
      <c r="K338" s="67"/>
      <c r="L338" s="104"/>
      <c r="M338" s="136"/>
      <c r="N338" s="82"/>
      <c r="O338" s="88"/>
      <c r="P338" s="89"/>
      <c r="Q338" s="82"/>
      <c r="R338" s="111" t="e">
        <f>P338/Q337*N337</f>
        <v>#DIV/0!</v>
      </c>
      <c r="S338" s="111" t="e">
        <f t="shared" si="55"/>
        <v>#DIV/0!</v>
      </c>
      <c r="T338" s="111" t="e">
        <f t="shared" si="56"/>
        <v>#DIV/0!</v>
      </c>
    </row>
    <row r="339" spans="1:20" ht="12.75">
      <c r="A339" s="159"/>
      <c r="B339" s="82"/>
      <c r="C339" s="82"/>
      <c r="D339" s="82"/>
      <c r="E339" s="82"/>
      <c r="F339" s="82"/>
      <c r="G339" s="82"/>
      <c r="H339" s="82"/>
      <c r="I339" s="84"/>
      <c r="J339" s="93"/>
      <c r="K339" s="67"/>
      <c r="L339" s="104"/>
      <c r="M339" s="136"/>
      <c r="N339" s="82"/>
      <c r="O339" s="88"/>
      <c r="P339" s="89"/>
      <c r="Q339" s="82"/>
      <c r="R339" s="111" t="e">
        <f>P339/Q337*N337</f>
        <v>#DIV/0!</v>
      </c>
      <c r="S339" s="111" t="e">
        <f t="shared" si="55"/>
        <v>#DIV/0!</v>
      </c>
      <c r="T339" s="111" t="e">
        <f t="shared" si="56"/>
        <v>#DIV/0!</v>
      </c>
    </row>
    <row r="340" spans="1:20" ht="12.75">
      <c r="A340" s="159"/>
      <c r="B340" s="82"/>
      <c r="C340" s="82"/>
      <c r="D340" s="82"/>
      <c r="E340" s="82"/>
      <c r="F340" s="82"/>
      <c r="G340" s="82"/>
      <c r="H340" s="82"/>
      <c r="I340" s="84"/>
      <c r="J340" s="93"/>
      <c r="K340" s="67"/>
      <c r="L340" s="104"/>
      <c r="M340" s="136"/>
      <c r="N340" s="82"/>
      <c r="O340" s="88"/>
      <c r="P340" s="89"/>
      <c r="Q340" s="82"/>
      <c r="R340" s="111" t="e">
        <f>P340/Q337*N337</f>
        <v>#DIV/0!</v>
      </c>
      <c r="S340" s="111" t="e">
        <f t="shared" si="55"/>
        <v>#DIV/0!</v>
      </c>
      <c r="T340" s="111" t="e">
        <f t="shared" si="56"/>
        <v>#DIV/0!</v>
      </c>
    </row>
    <row r="341" spans="1:20" ht="12.75">
      <c r="A341" s="159"/>
      <c r="B341" s="82"/>
      <c r="C341" s="82"/>
      <c r="D341" s="82"/>
      <c r="E341" s="82"/>
      <c r="F341" s="82"/>
      <c r="G341" s="82"/>
      <c r="H341" s="82"/>
      <c r="I341" s="84"/>
      <c r="J341" s="93"/>
      <c r="K341" s="67"/>
      <c r="L341" s="104" t="s">
        <v>162</v>
      </c>
      <c r="M341" s="136">
        <v>1</v>
      </c>
      <c r="N341" s="82">
        <f>H309*M341/100</f>
        <v>0</v>
      </c>
      <c r="O341" s="88"/>
      <c r="P341" s="89"/>
      <c r="Q341" s="82">
        <f>P341+P342</f>
        <v>0</v>
      </c>
      <c r="R341" s="111" t="e">
        <f>P341/Q341*N341</f>
        <v>#DIV/0!</v>
      </c>
      <c r="S341" s="111" t="e">
        <f t="shared" si="55"/>
        <v>#DIV/0!</v>
      </c>
      <c r="T341" s="111" t="e">
        <f t="shared" si="56"/>
        <v>#DIV/0!</v>
      </c>
    </row>
    <row r="342" spans="1:20" ht="12.75">
      <c r="A342" s="159"/>
      <c r="B342" s="82"/>
      <c r="C342" s="82"/>
      <c r="D342" s="82"/>
      <c r="E342" s="82"/>
      <c r="F342" s="82"/>
      <c r="G342" s="82"/>
      <c r="H342" s="82"/>
      <c r="I342" s="84"/>
      <c r="J342" s="93"/>
      <c r="K342" s="75"/>
      <c r="L342" s="104"/>
      <c r="M342" s="136"/>
      <c r="N342" s="82"/>
      <c r="O342" s="88"/>
      <c r="P342" s="89"/>
      <c r="Q342" s="82"/>
      <c r="R342" s="111" t="e">
        <f>P342/Q341*N341</f>
        <v>#DIV/0!</v>
      </c>
      <c r="S342" s="111" t="e">
        <f t="shared" si="55"/>
        <v>#DIV/0!</v>
      </c>
      <c r="T342" s="111" t="e">
        <f t="shared" si="56"/>
        <v>#DIV/0!</v>
      </c>
    </row>
    <row r="343" spans="1:20" ht="12.75" customHeight="1">
      <c r="A343" s="159"/>
      <c r="B343" s="82"/>
      <c r="C343" s="82"/>
      <c r="D343" s="82"/>
      <c r="E343" s="82"/>
      <c r="F343" s="82"/>
      <c r="G343" s="82"/>
      <c r="H343" s="82"/>
      <c r="I343" s="140" t="s">
        <v>26</v>
      </c>
      <c r="J343" s="167" t="s">
        <v>11</v>
      </c>
      <c r="K343" s="168"/>
      <c r="L343" s="169"/>
      <c r="M343" s="110">
        <v>20</v>
      </c>
      <c r="N343" s="110">
        <f>H309*M343/100</f>
        <v>0</v>
      </c>
      <c r="O343" s="88"/>
      <c r="P343" s="89"/>
      <c r="Q343" s="97"/>
      <c r="R343" s="194" t="e">
        <f>SUM(R344:R353)</f>
        <v>#DIV/0!</v>
      </c>
      <c r="S343" s="194" t="e">
        <f>SUM(S344:S353)</f>
        <v>#DIV/0!</v>
      </c>
      <c r="T343" s="194" t="e">
        <f>SUM(T344:T353)</f>
        <v>#DIV/0!</v>
      </c>
    </row>
    <row r="344" spans="1:20" ht="12.75" customHeight="1">
      <c r="A344" s="159"/>
      <c r="B344" s="82"/>
      <c r="C344" s="82"/>
      <c r="D344" s="82"/>
      <c r="E344" s="82"/>
      <c r="F344" s="82"/>
      <c r="G344" s="82"/>
      <c r="H344" s="82"/>
      <c r="I344" s="140"/>
      <c r="J344" s="93" t="s">
        <v>10</v>
      </c>
      <c r="K344" s="144" t="s">
        <v>7</v>
      </c>
      <c r="L344" s="145"/>
      <c r="M344" s="136">
        <v>17</v>
      </c>
      <c r="N344" s="82">
        <f>H309*M344/100</f>
        <v>0</v>
      </c>
      <c r="O344" s="88"/>
      <c r="P344" s="89"/>
      <c r="Q344" s="82">
        <f>P344+P345+P346+P347</f>
        <v>0</v>
      </c>
      <c r="R344" s="111" t="e">
        <f>P344/Q344*N344</f>
        <v>#DIV/0!</v>
      </c>
      <c r="S344" s="111" t="e">
        <f aca="true" t="shared" si="57" ref="S344:S353">R344/1.302</f>
        <v>#DIV/0!</v>
      </c>
      <c r="T344" s="111" t="e">
        <f aca="true" t="shared" si="58" ref="T344:T353">R344-S344</f>
        <v>#DIV/0!</v>
      </c>
    </row>
    <row r="345" spans="1:20" ht="12.75" customHeight="1">
      <c r="A345" s="159"/>
      <c r="B345" s="82"/>
      <c r="C345" s="82"/>
      <c r="D345" s="82"/>
      <c r="E345" s="82"/>
      <c r="F345" s="82"/>
      <c r="G345" s="82"/>
      <c r="H345" s="82"/>
      <c r="I345" s="140"/>
      <c r="J345" s="93"/>
      <c r="K345" s="146"/>
      <c r="L345" s="147"/>
      <c r="M345" s="136"/>
      <c r="N345" s="82"/>
      <c r="O345" s="88"/>
      <c r="P345" s="89"/>
      <c r="Q345" s="82"/>
      <c r="R345" s="111" t="e">
        <f>P345/Q344*N344</f>
        <v>#DIV/0!</v>
      </c>
      <c r="S345" s="111" t="e">
        <f t="shared" si="57"/>
        <v>#DIV/0!</v>
      </c>
      <c r="T345" s="111" t="e">
        <f t="shared" si="58"/>
        <v>#DIV/0!</v>
      </c>
    </row>
    <row r="346" spans="1:20" ht="12.75" customHeight="1">
      <c r="A346" s="159"/>
      <c r="B346" s="82"/>
      <c r="C346" s="82"/>
      <c r="D346" s="82"/>
      <c r="E346" s="82"/>
      <c r="F346" s="82"/>
      <c r="G346" s="82"/>
      <c r="H346" s="82"/>
      <c r="I346" s="140"/>
      <c r="J346" s="93"/>
      <c r="K346" s="146"/>
      <c r="L346" s="147"/>
      <c r="M346" s="136"/>
      <c r="N346" s="82"/>
      <c r="O346" s="88"/>
      <c r="P346" s="89"/>
      <c r="Q346" s="82"/>
      <c r="R346" s="111" t="e">
        <f>P346/Q344*N344</f>
        <v>#DIV/0!</v>
      </c>
      <c r="S346" s="111" t="e">
        <f t="shared" si="57"/>
        <v>#DIV/0!</v>
      </c>
      <c r="T346" s="111" t="e">
        <f t="shared" si="58"/>
        <v>#DIV/0!</v>
      </c>
    </row>
    <row r="347" spans="1:20" ht="12.75" customHeight="1">
      <c r="A347" s="159"/>
      <c r="B347" s="82"/>
      <c r="C347" s="82"/>
      <c r="D347" s="82"/>
      <c r="E347" s="82"/>
      <c r="F347" s="82"/>
      <c r="G347" s="82"/>
      <c r="H347" s="82"/>
      <c r="I347" s="140"/>
      <c r="J347" s="93"/>
      <c r="K347" s="148"/>
      <c r="L347" s="149"/>
      <c r="M347" s="136"/>
      <c r="N347" s="82"/>
      <c r="O347" s="88"/>
      <c r="P347" s="89"/>
      <c r="Q347" s="82"/>
      <c r="R347" s="111" t="e">
        <f>P347/Q344*N344</f>
        <v>#DIV/0!</v>
      </c>
      <c r="S347" s="111" t="e">
        <f t="shared" si="57"/>
        <v>#DIV/0!</v>
      </c>
      <c r="T347" s="111" t="e">
        <f t="shared" si="58"/>
        <v>#DIV/0!</v>
      </c>
    </row>
    <row r="348" spans="1:20" ht="12.75" customHeight="1">
      <c r="A348" s="159"/>
      <c r="B348" s="82"/>
      <c r="C348" s="82"/>
      <c r="D348" s="82"/>
      <c r="E348" s="82"/>
      <c r="F348" s="82"/>
      <c r="G348" s="82"/>
      <c r="H348" s="82"/>
      <c r="I348" s="140"/>
      <c r="J348" s="93"/>
      <c r="K348" s="144" t="s">
        <v>8</v>
      </c>
      <c r="L348" s="145"/>
      <c r="M348" s="136">
        <v>3</v>
      </c>
      <c r="N348" s="82">
        <f>H309*M348/100</f>
        <v>0</v>
      </c>
      <c r="O348" s="88"/>
      <c r="P348" s="89"/>
      <c r="Q348" s="82">
        <f>P348+P349+P350+P351+P352+P353</f>
        <v>0</v>
      </c>
      <c r="R348" s="111" t="e">
        <f>P348/Q348*N348</f>
        <v>#DIV/0!</v>
      </c>
      <c r="S348" s="111" t="e">
        <f t="shared" si="57"/>
        <v>#DIV/0!</v>
      </c>
      <c r="T348" s="111" t="e">
        <f t="shared" si="58"/>
        <v>#DIV/0!</v>
      </c>
    </row>
    <row r="349" spans="1:20" ht="12.75" customHeight="1">
      <c r="A349" s="159"/>
      <c r="B349" s="82"/>
      <c r="C349" s="82"/>
      <c r="D349" s="82"/>
      <c r="E349" s="82"/>
      <c r="F349" s="82"/>
      <c r="G349" s="82"/>
      <c r="H349" s="82"/>
      <c r="I349" s="140"/>
      <c r="J349" s="93"/>
      <c r="K349" s="146"/>
      <c r="L349" s="147"/>
      <c r="M349" s="136"/>
      <c r="N349" s="82"/>
      <c r="O349" s="88"/>
      <c r="P349" s="89"/>
      <c r="Q349" s="82"/>
      <c r="R349" s="111" t="e">
        <f>P349/Q348*N348</f>
        <v>#DIV/0!</v>
      </c>
      <c r="S349" s="111" t="e">
        <f t="shared" si="57"/>
        <v>#DIV/0!</v>
      </c>
      <c r="T349" s="111" t="e">
        <f t="shared" si="58"/>
        <v>#DIV/0!</v>
      </c>
    </row>
    <row r="350" spans="1:20" ht="12.75" customHeight="1">
      <c r="A350" s="159"/>
      <c r="B350" s="82"/>
      <c r="C350" s="82"/>
      <c r="D350" s="82"/>
      <c r="E350" s="82"/>
      <c r="F350" s="82"/>
      <c r="G350" s="82"/>
      <c r="H350" s="82"/>
      <c r="I350" s="140"/>
      <c r="J350" s="93"/>
      <c r="K350" s="146"/>
      <c r="L350" s="147"/>
      <c r="M350" s="136"/>
      <c r="N350" s="82"/>
      <c r="O350" s="88"/>
      <c r="P350" s="89"/>
      <c r="Q350" s="82"/>
      <c r="R350" s="111" t="e">
        <f>P350/Q348*N348</f>
        <v>#DIV/0!</v>
      </c>
      <c r="S350" s="111" t="e">
        <f t="shared" si="57"/>
        <v>#DIV/0!</v>
      </c>
      <c r="T350" s="111" t="e">
        <f t="shared" si="58"/>
        <v>#DIV/0!</v>
      </c>
    </row>
    <row r="351" spans="1:20" ht="12.75" customHeight="1">
      <c r="A351" s="159"/>
      <c r="B351" s="82"/>
      <c r="C351" s="82"/>
      <c r="D351" s="82"/>
      <c r="E351" s="82"/>
      <c r="F351" s="82"/>
      <c r="G351" s="82"/>
      <c r="H351" s="82"/>
      <c r="I351" s="140"/>
      <c r="J351" s="93"/>
      <c r="K351" s="146"/>
      <c r="L351" s="147"/>
      <c r="M351" s="136"/>
      <c r="N351" s="82"/>
      <c r="O351" s="88"/>
      <c r="P351" s="89"/>
      <c r="Q351" s="82"/>
      <c r="R351" s="111" t="e">
        <f>P351/Q348*N348</f>
        <v>#DIV/0!</v>
      </c>
      <c r="S351" s="111" t="e">
        <f t="shared" si="57"/>
        <v>#DIV/0!</v>
      </c>
      <c r="T351" s="111" t="e">
        <f t="shared" si="58"/>
        <v>#DIV/0!</v>
      </c>
    </row>
    <row r="352" spans="1:20" ht="12.75" customHeight="1">
      <c r="A352" s="159"/>
      <c r="B352" s="82"/>
      <c r="C352" s="82"/>
      <c r="D352" s="82"/>
      <c r="E352" s="82"/>
      <c r="F352" s="82"/>
      <c r="G352" s="82"/>
      <c r="H352" s="82"/>
      <c r="I352" s="140"/>
      <c r="J352" s="93"/>
      <c r="K352" s="146"/>
      <c r="L352" s="147"/>
      <c r="M352" s="136"/>
      <c r="N352" s="82"/>
      <c r="O352" s="88"/>
      <c r="P352" s="89"/>
      <c r="Q352" s="82"/>
      <c r="R352" s="111" t="e">
        <f>P352/Q348*N348</f>
        <v>#DIV/0!</v>
      </c>
      <c r="S352" s="111" t="e">
        <f t="shared" si="57"/>
        <v>#DIV/0!</v>
      </c>
      <c r="T352" s="111" t="e">
        <f t="shared" si="58"/>
        <v>#DIV/0!</v>
      </c>
    </row>
    <row r="353" spans="1:20" ht="12.75" customHeight="1">
      <c r="A353" s="159"/>
      <c r="B353" s="82"/>
      <c r="C353" s="82"/>
      <c r="D353" s="82"/>
      <c r="E353" s="82"/>
      <c r="F353" s="82"/>
      <c r="G353" s="82"/>
      <c r="H353" s="82"/>
      <c r="I353" s="140"/>
      <c r="J353" s="93"/>
      <c r="K353" s="148"/>
      <c r="L353" s="149"/>
      <c r="M353" s="136"/>
      <c r="N353" s="82"/>
      <c r="O353" s="88"/>
      <c r="P353" s="89"/>
      <c r="Q353" s="82"/>
      <c r="R353" s="111" t="e">
        <f>P353/Q348*N348</f>
        <v>#DIV/0!</v>
      </c>
      <c r="S353" s="111" t="e">
        <f t="shared" si="57"/>
        <v>#DIV/0!</v>
      </c>
      <c r="T353" s="111" t="e">
        <f t="shared" si="58"/>
        <v>#DIV/0!</v>
      </c>
    </row>
    <row r="354" spans="1:20" ht="15" customHeight="1">
      <c r="A354" s="159" t="s">
        <v>189</v>
      </c>
      <c r="B354" s="82"/>
      <c r="C354" s="82">
        <v>6000</v>
      </c>
      <c r="D354" s="82">
        <f>C354*B354</f>
        <v>0</v>
      </c>
      <c r="E354" s="82">
        <f>D354*45%</f>
        <v>0</v>
      </c>
      <c r="F354" s="82">
        <f>D354*55%</f>
        <v>0</v>
      </c>
      <c r="G354" s="82">
        <f>F354*15%</f>
        <v>0</v>
      </c>
      <c r="H354" s="82">
        <f>F354-G354</f>
        <v>0</v>
      </c>
      <c r="I354" s="84" t="s">
        <v>25</v>
      </c>
      <c r="J354" s="125" t="s">
        <v>5</v>
      </c>
      <c r="K354" s="126"/>
      <c r="L354" s="127"/>
      <c r="M354" s="128">
        <v>75</v>
      </c>
      <c r="N354" s="128">
        <f>H354*M354/100</f>
        <v>0</v>
      </c>
      <c r="O354" s="88"/>
      <c r="P354" s="89"/>
      <c r="Q354" s="97"/>
      <c r="R354" s="194" t="e">
        <f>SUM(R356:R387)</f>
        <v>#DIV/0!</v>
      </c>
      <c r="S354" s="194" t="e">
        <f>SUM(S356:S387)</f>
        <v>#DIV/0!</v>
      </c>
      <c r="T354" s="194" t="e">
        <f>SUM(T356:T387)</f>
        <v>#DIV/0!</v>
      </c>
    </row>
    <row r="355" spans="1:20" ht="15" customHeight="1">
      <c r="A355" s="159"/>
      <c r="B355" s="82"/>
      <c r="C355" s="82"/>
      <c r="D355" s="82"/>
      <c r="E355" s="82"/>
      <c r="F355" s="82"/>
      <c r="G355" s="82"/>
      <c r="H355" s="82"/>
      <c r="I355" s="84"/>
      <c r="J355" s="93" t="s">
        <v>10</v>
      </c>
      <c r="K355" s="151" t="s">
        <v>7</v>
      </c>
      <c r="L355" s="152"/>
      <c r="M355" s="110">
        <v>34</v>
      </c>
      <c r="N355" s="110">
        <f>H354*M355/100</f>
        <v>0</v>
      </c>
      <c r="O355" s="88"/>
      <c r="P355" s="89"/>
      <c r="Q355" s="97"/>
      <c r="R355" s="111"/>
      <c r="S355" s="111"/>
      <c r="T355" s="111"/>
    </row>
    <row r="356" spans="1:20" ht="25.5">
      <c r="A356" s="159"/>
      <c r="B356" s="82"/>
      <c r="C356" s="82"/>
      <c r="D356" s="82"/>
      <c r="E356" s="82"/>
      <c r="F356" s="82"/>
      <c r="G356" s="82"/>
      <c r="H356" s="82"/>
      <c r="I356" s="84"/>
      <c r="J356" s="93"/>
      <c r="K356" s="68" t="s">
        <v>10</v>
      </c>
      <c r="L356" s="98" t="s">
        <v>165</v>
      </c>
      <c r="M356" s="135">
        <v>5</v>
      </c>
      <c r="N356" s="97">
        <f>H354*M356/100</f>
        <v>0</v>
      </c>
      <c r="O356" s="88"/>
      <c r="P356" s="89"/>
      <c r="Q356" s="97"/>
      <c r="R356" s="111">
        <f>N356</f>
        <v>0</v>
      </c>
      <c r="S356" s="111">
        <f aca="true" t="shared" si="59" ref="S356:S362">R356/1.302</f>
        <v>0</v>
      </c>
      <c r="T356" s="111">
        <f aca="true" t="shared" si="60" ref="T356:T362">R356-S356</f>
        <v>0</v>
      </c>
    </row>
    <row r="357" spans="1:20" ht="25.5">
      <c r="A357" s="159"/>
      <c r="B357" s="82"/>
      <c r="C357" s="82"/>
      <c r="D357" s="82"/>
      <c r="E357" s="82"/>
      <c r="F357" s="82"/>
      <c r="G357" s="82"/>
      <c r="H357" s="82"/>
      <c r="I357" s="84"/>
      <c r="J357" s="93"/>
      <c r="K357" s="68"/>
      <c r="L357" s="98" t="s">
        <v>167</v>
      </c>
      <c r="M357" s="135">
        <v>3</v>
      </c>
      <c r="N357" s="97">
        <f>H354*M357/100</f>
        <v>0</v>
      </c>
      <c r="O357" s="88"/>
      <c r="P357" s="89"/>
      <c r="Q357" s="97"/>
      <c r="R357" s="111">
        <f>N357</f>
        <v>0</v>
      </c>
      <c r="S357" s="111">
        <f t="shared" si="59"/>
        <v>0</v>
      </c>
      <c r="T357" s="111">
        <f t="shared" si="60"/>
        <v>0</v>
      </c>
    </row>
    <row r="358" spans="1:20" ht="12.75" customHeight="1">
      <c r="A358" s="159"/>
      <c r="B358" s="82"/>
      <c r="C358" s="82"/>
      <c r="D358" s="82"/>
      <c r="E358" s="82"/>
      <c r="F358" s="82"/>
      <c r="G358" s="82"/>
      <c r="H358" s="82"/>
      <c r="I358" s="84"/>
      <c r="J358" s="93"/>
      <c r="K358" s="68"/>
      <c r="L358" s="104" t="s">
        <v>166</v>
      </c>
      <c r="M358" s="136">
        <v>22</v>
      </c>
      <c r="N358" s="82">
        <f>H354*M358/100</f>
        <v>0</v>
      </c>
      <c r="O358" s="88"/>
      <c r="P358" s="89"/>
      <c r="Q358" s="82">
        <f>P358+P361+P359+P360</f>
        <v>0</v>
      </c>
      <c r="R358" s="111" t="e">
        <f>P358/Q358*N358</f>
        <v>#DIV/0!</v>
      </c>
      <c r="S358" s="111" t="e">
        <f t="shared" si="59"/>
        <v>#DIV/0!</v>
      </c>
      <c r="T358" s="111" t="e">
        <f t="shared" si="60"/>
        <v>#DIV/0!</v>
      </c>
    </row>
    <row r="359" spans="1:20" ht="12.75">
      <c r="A359" s="159"/>
      <c r="B359" s="82"/>
      <c r="C359" s="82"/>
      <c r="D359" s="82"/>
      <c r="E359" s="82"/>
      <c r="F359" s="82"/>
      <c r="G359" s="82"/>
      <c r="H359" s="82"/>
      <c r="I359" s="84"/>
      <c r="J359" s="93"/>
      <c r="K359" s="68"/>
      <c r="L359" s="104"/>
      <c r="M359" s="136"/>
      <c r="N359" s="82"/>
      <c r="O359" s="88"/>
      <c r="P359" s="89"/>
      <c r="Q359" s="82"/>
      <c r="R359" s="111" t="e">
        <f>P359/Q358*N359</f>
        <v>#DIV/0!</v>
      </c>
      <c r="S359" s="111" t="e">
        <f t="shared" si="59"/>
        <v>#DIV/0!</v>
      </c>
      <c r="T359" s="111" t="e">
        <f t="shared" si="60"/>
        <v>#DIV/0!</v>
      </c>
    </row>
    <row r="360" spans="1:20" ht="12.75">
      <c r="A360" s="159"/>
      <c r="B360" s="82"/>
      <c r="C360" s="82"/>
      <c r="D360" s="82"/>
      <c r="E360" s="82"/>
      <c r="F360" s="82"/>
      <c r="G360" s="82"/>
      <c r="H360" s="82"/>
      <c r="I360" s="84"/>
      <c r="J360" s="93"/>
      <c r="K360" s="68"/>
      <c r="L360" s="104"/>
      <c r="M360" s="136"/>
      <c r="N360" s="82"/>
      <c r="O360" s="88"/>
      <c r="P360" s="89"/>
      <c r="Q360" s="82"/>
      <c r="R360" s="111" t="e">
        <f>P360/Q358*N358</f>
        <v>#DIV/0!</v>
      </c>
      <c r="S360" s="111" t="e">
        <f t="shared" si="59"/>
        <v>#DIV/0!</v>
      </c>
      <c r="T360" s="111" t="e">
        <f t="shared" si="60"/>
        <v>#DIV/0!</v>
      </c>
    </row>
    <row r="361" spans="1:20" ht="12.75">
      <c r="A361" s="159"/>
      <c r="B361" s="82"/>
      <c r="C361" s="82"/>
      <c r="D361" s="82"/>
      <c r="E361" s="82"/>
      <c r="F361" s="82"/>
      <c r="G361" s="82"/>
      <c r="H361" s="82"/>
      <c r="I361" s="84"/>
      <c r="J361" s="93"/>
      <c r="K361" s="68"/>
      <c r="L361" s="104"/>
      <c r="M361" s="136"/>
      <c r="N361" s="82"/>
      <c r="O361" s="88"/>
      <c r="P361" s="89"/>
      <c r="Q361" s="82"/>
      <c r="R361" s="111" t="e">
        <f>P361/Q358*N358</f>
        <v>#DIV/0!</v>
      </c>
      <c r="S361" s="111" t="e">
        <f t="shared" si="59"/>
        <v>#DIV/0!</v>
      </c>
      <c r="T361" s="111" t="e">
        <f t="shared" si="60"/>
        <v>#DIV/0!</v>
      </c>
    </row>
    <row r="362" spans="1:20" ht="15">
      <c r="A362" s="159"/>
      <c r="B362" s="82"/>
      <c r="C362" s="82"/>
      <c r="D362" s="82"/>
      <c r="E362" s="82"/>
      <c r="F362" s="82"/>
      <c r="G362" s="82"/>
      <c r="H362" s="82"/>
      <c r="I362" s="84"/>
      <c r="J362" s="93"/>
      <c r="K362" s="68"/>
      <c r="L362" s="98" t="s">
        <v>19</v>
      </c>
      <c r="M362" s="135">
        <f>M355-M356-M357-M358</f>
        <v>4</v>
      </c>
      <c r="N362" s="97">
        <f>H354*M362/100</f>
        <v>0</v>
      </c>
      <c r="O362" s="88"/>
      <c r="P362" s="89"/>
      <c r="Q362" s="97"/>
      <c r="R362" s="111">
        <f>N362</f>
        <v>0</v>
      </c>
      <c r="S362" s="111">
        <f t="shared" si="59"/>
        <v>0</v>
      </c>
      <c r="T362" s="111">
        <f t="shared" si="60"/>
        <v>0</v>
      </c>
    </row>
    <row r="363" spans="1:20" ht="24.75" customHeight="1">
      <c r="A363" s="159"/>
      <c r="B363" s="82"/>
      <c r="C363" s="82"/>
      <c r="D363" s="82"/>
      <c r="E363" s="82"/>
      <c r="F363" s="82"/>
      <c r="G363" s="82"/>
      <c r="H363" s="82"/>
      <c r="I363" s="84"/>
      <c r="J363" s="93"/>
      <c r="K363" s="151" t="s">
        <v>8</v>
      </c>
      <c r="L363" s="152"/>
      <c r="M363" s="110">
        <v>30</v>
      </c>
      <c r="N363" s="110">
        <f>H354*M363/100</f>
        <v>0</v>
      </c>
      <c r="O363" s="88"/>
      <c r="P363" s="89"/>
      <c r="Q363" s="97"/>
      <c r="R363" s="111"/>
      <c r="S363" s="111"/>
      <c r="T363" s="111"/>
    </row>
    <row r="364" spans="1:20" ht="15">
      <c r="A364" s="159"/>
      <c r="B364" s="82"/>
      <c r="C364" s="82"/>
      <c r="D364" s="82"/>
      <c r="E364" s="82"/>
      <c r="F364" s="82"/>
      <c r="G364" s="82"/>
      <c r="H364" s="82"/>
      <c r="I364" s="84"/>
      <c r="J364" s="93"/>
      <c r="K364" s="68" t="s">
        <v>10</v>
      </c>
      <c r="L364" s="98" t="s">
        <v>20</v>
      </c>
      <c r="M364" s="135">
        <v>3</v>
      </c>
      <c r="N364" s="97">
        <f>H354*M364/100</f>
        <v>0</v>
      </c>
      <c r="O364" s="88"/>
      <c r="P364" s="89"/>
      <c r="Q364" s="97"/>
      <c r="R364" s="111">
        <f>N364</f>
        <v>0</v>
      </c>
      <c r="S364" s="111">
        <f aca="true" t="shared" si="61" ref="S364:S374">R364/1.302</f>
        <v>0</v>
      </c>
      <c r="T364" s="111">
        <f aca="true" t="shared" si="62" ref="T364:T374">R364-S364</f>
        <v>0</v>
      </c>
    </row>
    <row r="365" spans="1:20" ht="12.75">
      <c r="A365" s="159"/>
      <c r="B365" s="82"/>
      <c r="C365" s="82"/>
      <c r="D365" s="82"/>
      <c r="E365" s="82"/>
      <c r="F365" s="82"/>
      <c r="G365" s="82"/>
      <c r="H365" s="82"/>
      <c r="I365" s="84"/>
      <c r="J365" s="93"/>
      <c r="K365" s="68"/>
      <c r="L365" s="104" t="s">
        <v>173</v>
      </c>
      <c r="M365" s="136">
        <v>14</v>
      </c>
      <c r="N365" s="82">
        <f>H354*M365/100</f>
        <v>0</v>
      </c>
      <c r="O365" s="88"/>
      <c r="P365" s="89"/>
      <c r="Q365" s="82">
        <f>P365+P367+P368+P366</f>
        <v>0</v>
      </c>
      <c r="R365" s="111" t="e">
        <f>P365/Q365*N365</f>
        <v>#DIV/0!</v>
      </c>
      <c r="S365" s="111" t="e">
        <f t="shared" si="61"/>
        <v>#DIV/0!</v>
      </c>
      <c r="T365" s="111" t="e">
        <f t="shared" si="62"/>
        <v>#DIV/0!</v>
      </c>
    </row>
    <row r="366" spans="1:20" ht="12.75">
      <c r="A366" s="159"/>
      <c r="B366" s="82"/>
      <c r="C366" s="82"/>
      <c r="D366" s="82"/>
      <c r="E366" s="82"/>
      <c r="F366" s="82"/>
      <c r="G366" s="82"/>
      <c r="H366" s="82"/>
      <c r="I366" s="84"/>
      <c r="J366" s="93"/>
      <c r="K366" s="68"/>
      <c r="L366" s="104"/>
      <c r="M366" s="136"/>
      <c r="N366" s="82"/>
      <c r="O366" s="88"/>
      <c r="P366" s="89"/>
      <c r="Q366" s="82"/>
      <c r="R366" s="111" t="e">
        <f>P366/Q365*N365</f>
        <v>#DIV/0!</v>
      </c>
      <c r="S366" s="111" t="e">
        <f t="shared" si="61"/>
        <v>#DIV/0!</v>
      </c>
      <c r="T366" s="111" t="e">
        <f t="shared" si="62"/>
        <v>#DIV/0!</v>
      </c>
    </row>
    <row r="367" spans="1:20" ht="12.75">
      <c r="A367" s="159"/>
      <c r="B367" s="82"/>
      <c r="C367" s="82"/>
      <c r="D367" s="82"/>
      <c r="E367" s="82"/>
      <c r="F367" s="82"/>
      <c r="G367" s="82"/>
      <c r="H367" s="82"/>
      <c r="I367" s="84"/>
      <c r="J367" s="93"/>
      <c r="K367" s="68"/>
      <c r="L367" s="104"/>
      <c r="M367" s="136"/>
      <c r="N367" s="82"/>
      <c r="O367" s="88"/>
      <c r="P367" s="89"/>
      <c r="Q367" s="82"/>
      <c r="R367" s="111" t="e">
        <f>P367/Q365*N365</f>
        <v>#DIV/0!</v>
      </c>
      <c r="S367" s="111" t="e">
        <f t="shared" si="61"/>
        <v>#DIV/0!</v>
      </c>
      <c r="T367" s="111" t="e">
        <f t="shared" si="62"/>
        <v>#DIV/0!</v>
      </c>
    </row>
    <row r="368" spans="1:20" ht="12.75">
      <c r="A368" s="159"/>
      <c r="B368" s="82"/>
      <c r="C368" s="82"/>
      <c r="D368" s="82"/>
      <c r="E368" s="82"/>
      <c r="F368" s="82"/>
      <c r="G368" s="82"/>
      <c r="H368" s="82"/>
      <c r="I368" s="84"/>
      <c r="J368" s="93"/>
      <c r="K368" s="68"/>
      <c r="L368" s="104"/>
      <c r="M368" s="136"/>
      <c r="N368" s="82"/>
      <c r="O368" s="88"/>
      <c r="P368" s="89"/>
      <c r="Q368" s="82"/>
      <c r="R368" s="111" t="e">
        <f>P368/Q365*N365</f>
        <v>#DIV/0!</v>
      </c>
      <c r="S368" s="111" t="e">
        <f t="shared" si="61"/>
        <v>#DIV/0!</v>
      </c>
      <c r="T368" s="111" t="e">
        <f t="shared" si="62"/>
        <v>#DIV/0!</v>
      </c>
    </row>
    <row r="369" spans="1:20" ht="25.5">
      <c r="A369" s="159"/>
      <c r="B369" s="82"/>
      <c r="C369" s="82"/>
      <c r="D369" s="82"/>
      <c r="E369" s="82"/>
      <c r="F369" s="82"/>
      <c r="G369" s="82"/>
      <c r="H369" s="82"/>
      <c r="I369" s="84"/>
      <c r="J369" s="93"/>
      <c r="K369" s="68"/>
      <c r="L369" s="98" t="s">
        <v>200</v>
      </c>
      <c r="M369" s="135">
        <v>3</v>
      </c>
      <c r="N369" s="97">
        <f>H354*M369/100</f>
        <v>0</v>
      </c>
      <c r="O369" s="88"/>
      <c r="P369" s="89"/>
      <c r="Q369" s="97"/>
      <c r="R369" s="111">
        <f>N369</f>
        <v>0</v>
      </c>
      <c r="S369" s="111">
        <f t="shared" si="61"/>
        <v>0</v>
      </c>
      <c r="T369" s="111">
        <f t="shared" si="62"/>
        <v>0</v>
      </c>
    </row>
    <row r="370" spans="1:20" ht="12.75" customHeight="1">
      <c r="A370" s="159"/>
      <c r="B370" s="82"/>
      <c r="C370" s="82"/>
      <c r="D370" s="82"/>
      <c r="E370" s="82"/>
      <c r="F370" s="82"/>
      <c r="G370" s="82"/>
      <c r="H370" s="82"/>
      <c r="I370" s="84"/>
      <c r="J370" s="93"/>
      <c r="K370" s="68"/>
      <c r="L370" s="104" t="s">
        <v>23</v>
      </c>
      <c r="M370" s="136">
        <f>M363-M364-M365-M369</f>
        <v>10</v>
      </c>
      <c r="N370" s="82">
        <f>H354*M370/100</f>
        <v>0</v>
      </c>
      <c r="O370" s="88"/>
      <c r="P370" s="89"/>
      <c r="Q370" s="82">
        <f>P370++P371+P372+P373+P374</f>
        <v>0</v>
      </c>
      <c r="R370" s="111" t="e">
        <f>P370/Q370*N370</f>
        <v>#DIV/0!</v>
      </c>
      <c r="S370" s="111" t="e">
        <f t="shared" si="61"/>
        <v>#DIV/0!</v>
      </c>
      <c r="T370" s="111" t="e">
        <f t="shared" si="62"/>
        <v>#DIV/0!</v>
      </c>
    </row>
    <row r="371" spans="1:20" ht="12.75">
      <c r="A371" s="159"/>
      <c r="B371" s="82"/>
      <c r="C371" s="82"/>
      <c r="D371" s="82"/>
      <c r="E371" s="82"/>
      <c r="F371" s="82"/>
      <c r="G371" s="82"/>
      <c r="H371" s="82"/>
      <c r="I371" s="84"/>
      <c r="J371" s="93"/>
      <c r="K371" s="68"/>
      <c r="L371" s="104"/>
      <c r="M371" s="136"/>
      <c r="N371" s="82"/>
      <c r="O371" s="88"/>
      <c r="P371" s="89"/>
      <c r="Q371" s="82"/>
      <c r="R371" s="111" t="e">
        <f>P371/Q370*N370</f>
        <v>#DIV/0!</v>
      </c>
      <c r="S371" s="111" t="e">
        <f t="shared" si="61"/>
        <v>#DIV/0!</v>
      </c>
      <c r="T371" s="111" t="e">
        <f t="shared" si="62"/>
        <v>#DIV/0!</v>
      </c>
    </row>
    <row r="372" spans="1:20" ht="12.75">
      <c r="A372" s="159"/>
      <c r="B372" s="82"/>
      <c r="C372" s="82"/>
      <c r="D372" s="82"/>
      <c r="E372" s="82"/>
      <c r="F372" s="82"/>
      <c r="G372" s="82"/>
      <c r="H372" s="82"/>
      <c r="I372" s="84"/>
      <c r="J372" s="93"/>
      <c r="K372" s="68"/>
      <c r="L372" s="104"/>
      <c r="M372" s="136"/>
      <c r="N372" s="82"/>
      <c r="O372" s="88"/>
      <c r="P372" s="89"/>
      <c r="Q372" s="82"/>
      <c r="R372" s="111" t="e">
        <f>P372/Q370*N370</f>
        <v>#DIV/0!</v>
      </c>
      <c r="S372" s="111" t="e">
        <f t="shared" si="61"/>
        <v>#DIV/0!</v>
      </c>
      <c r="T372" s="111" t="e">
        <f t="shared" si="62"/>
        <v>#DIV/0!</v>
      </c>
    </row>
    <row r="373" spans="1:20" ht="12.75">
      <c r="A373" s="159"/>
      <c r="B373" s="82"/>
      <c r="C373" s="82"/>
      <c r="D373" s="82"/>
      <c r="E373" s="82"/>
      <c r="F373" s="82"/>
      <c r="G373" s="82"/>
      <c r="H373" s="82"/>
      <c r="I373" s="84"/>
      <c r="J373" s="93"/>
      <c r="K373" s="68"/>
      <c r="L373" s="104"/>
      <c r="M373" s="136"/>
      <c r="N373" s="82"/>
      <c r="O373" s="88"/>
      <c r="P373" s="89"/>
      <c r="Q373" s="82"/>
      <c r="R373" s="111" t="e">
        <f>P373/Q370*N370</f>
        <v>#DIV/0!</v>
      </c>
      <c r="S373" s="111" t="e">
        <f t="shared" si="61"/>
        <v>#DIV/0!</v>
      </c>
      <c r="T373" s="111" t="e">
        <f t="shared" si="62"/>
        <v>#DIV/0!</v>
      </c>
    </row>
    <row r="374" spans="1:20" ht="12.75">
      <c r="A374" s="159"/>
      <c r="B374" s="82"/>
      <c r="C374" s="82"/>
      <c r="D374" s="82"/>
      <c r="E374" s="82"/>
      <c r="F374" s="82"/>
      <c r="G374" s="82"/>
      <c r="H374" s="82"/>
      <c r="I374" s="84"/>
      <c r="J374" s="93"/>
      <c r="K374" s="68"/>
      <c r="L374" s="104"/>
      <c r="M374" s="136"/>
      <c r="N374" s="82"/>
      <c r="O374" s="88"/>
      <c r="P374" s="89"/>
      <c r="Q374" s="82"/>
      <c r="R374" s="111" t="e">
        <f>P374/Q370*N370</f>
        <v>#DIV/0!</v>
      </c>
      <c r="S374" s="111" t="e">
        <f t="shared" si="61"/>
        <v>#DIV/0!</v>
      </c>
      <c r="T374" s="111" t="e">
        <f t="shared" si="62"/>
        <v>#DIV/0!</v>
      </c>
    </row>
    <row r="375" spans="1:20" ht="27.75" customHeight="1">
      <c r="A375" s="159"/>
      <c r="B375" s="82"/>
      <c r="C375" s="82"/>
      <c r="D375" s="82"/>
      <c r="E375" s="82"/>
      <c r="F375" s="82"/>
      <c r="G375" s="82"/>
      <c r="H375" s="82"/>
      <c r="I375" s="84"/>
      <c r="J375" s="93"/>
      <c r="K375" s="151" t="s">
        <v>9</v>
      </c>
      <c r="L375" s="152"/>
      <c r="M375" s="110">
        <v>11</v>
      </c>
      <c r="N375" s="110">
        <f>H354*M375/100</f>
        <v>0</v>
      </c>
      <c r="O375" s="88"/>
      <c r="P375" s="89"/>
      <c r="Q375" s="97"/>
      <c r="R375" s="111"/>
      <c r="S375" s="111"/>
      <c r="T375" s="111"/>
    </row>
    <row r="376" spans="1:20" ht="15">
      <c r="A376" s="159"/>
      <c r="B376" s="82"/>
      <c r="C376" s="82"/>
      <c r="D376" s="82"/>
      <c r="E376" s="82"/>
      <c r="F376" s="82"/>
      <c r="G376" s="82"/>
      <c r="H376" s="82"/>
      <c r="I376" s="84"/>
      <c r="J376" s="93"/>
      <c r="K376" s="64" t="s">
        <v>10</v>
      </c>
      <c r="L376" s="153" t="s">
        <v>24</v>
      </c>
      <c r="M376" s="135">
        <v>1</v>
      </c>
      <c r="N376" s="97">
        <f>H354*M376/100</f>
        <v>0</v>
      </c>
      <c r="O376" s="88"/>
      <c r="P376" s="89"/>
      <c r="Q376" s="97"/>
      <c r="R376" s="111">
        <f>N376</f>
        <v>0</v>
      </c>
      <c r="S376" s="111">
        <f aca="true" t="shared" si="63" ref="S376:S388">R376/1.302</f>
        <v>0</v>
      </c>
      <c r="T376" s="111">
        <f aca="true" t="shared" si="64" ref="T376:T388">R376-S376</f>
        <v>0</v>
      </c>
    </row>
    <row r="377" spans="1:20" ht="12.75" customHeight="1">
      <c r="A377" s="159"/>
      <c r="B377" s="82"/>
      <c r="C377" s="82"/>
      <c r="D377" s="82"/>
      <c r="E377" s="82"/>
      <c r="F377" s="82"/>
      <c r="G377" s="82"/>
      <c r="H377" s="82"/>
      <c r="I377" s="84"/>
      <c r="J377" s="93"/>
      <c r="K377" s="67"/>
      <c r="L377" s="104" t="s">
        <v>164</v>
      </c>
      <c r="M377" s="136">
        <v>5</v>
      </c>
      <c r="N377" s="82">
        <f>H354*M377/100</f>
        <v>0</v>
      </c>
      <c r="O377" s="88"/>
      <c r="P377" s="89"/>
      <c r="Q377" s="82">
        <f>P377+P378+P379+P380+P381</f>
        <v>0</v>
      </c>
      <c r="R377" s="111" t="e">
        <f>P377/Q377*N377</f>
        <v>#DIV/0!</v>
      </c>
      <c r="S377" s="111" t="e">
        <f t="shared" si="63"/>
        <v>#DIV/0!</v>
      </c>
      <c r="T377" s="111" t="e">
        <f t="shared" si="64"/>
        <v>#DIV/0!</v>
      </c>
    </row>
    <row r="378" spans="1:20" ht="12.75">
      <c r="A378" s="159"/>
      <c r="B378" s="82"/>
      <c r="C378" s="82"/>
      <c r="D378" s="82"/>
      <c r="E378" s="82"/>
      <c r="F378" s="82"/>
      <c r="G378" s="82"/>
      <c r="H378" s="82"/>
      <c r="I378" s="84"/>
      <c r="J378" s="93"/>
      <c r="K378" s="67"/>
      <c r="L378" s="104"/>
      <c r="M378" s="136"/>
      <c r="N378" s="82"/>
      <c r="O378" s="88"/>
      <c r="P378" s="89"/>
      <c r="Q378" s="82"/>
      <c r="R378" s="111" t="e">
        <f>P378/Q377*N377</f>
        <v>#DIV/0!</v>
      </c>
      <c r="S378" s="111" t="e">
        <f t="shared" si="63"/>
        <v>#DIV/0!</v>
      </c>
      <c r="T378" s="111" t="e">
        <f t="shared" si="64"/>
        <v>#DIV/0!</v>
      </c>
    </row>
    <row r="379" spans="1:20" ht="12.75">
      <c r="A379" s="159"/>
      <c r="B379" s="82"/>
      <c r="C379" s="82"/>
      <c r="D379" s="82"/>
      <c r="E379" s="82"/>
      <c r="F379" s="82"/>
      <c r="G379" s="82"/>
      <c r="H379" s="82"/>
      <c r="I379" s="84"/>
      <c r="J379" s="93"/>
      <c r="K379" s="67"/>
      <c r="L379" s="104"/>
      <c r="M379" s="136"/>
      <c r="N379" s="82"/>
      <c r="O379" s="88"/>
      <c r="P379" s="89"/>
      <c r="Q379" s="82"/>
      <c r="R379" s="111" t="e">
        <f>P379/Q377*N377</f>
        <v>#DIV/0!</v>
      </c>
      <c r="S379" s="111" t="e">
        <f t="shared" si="63"/>
        <v>#DIV/0!</v>
      </c>
      <c r="T379" s="111" t="e">
        <f t="shared" si="64"/>
        <v>#DIV/0!</v>
      </c>
    </row>
    <row r="380" spans="1:20" ht="12.75">
      <c r="A380" s="159"/>
      <c r="B380" s="82"/>
      <c r="C380" s="82"/>
      <c r="D380" s="82"/>
      <c r="E380" s="82"/>
      <c r="F380" s="82"/>
      <c r="G380" s="82"/>
      <c r="H380" s="82"/>
      <c r="I380" s="84"/>
      <c r="J380" s="93"/>
      <c r="K380" s="67"/>
      <c r="L380" s="104"/>
      <c r="M380" s="136"/>
      <c r="N380" s="82"/>
      <c r="O380" s="88"/>
      <c r="P380" s="89"/>
      <c r="Q380" s="82"/>
      <c r="R380" s="111" t="e">
        <f>P380/Q377*N377</f>
        <v>#DIV/0!</v>
      </c>
      <c r="S380" s="111" t="e">
        <f t="shared" si="63"/>
        <v>#DIV/0!</v>
      </c>
      <c r="T380" s="111" t="e">
        <f t="shared" si="64"/>
        <v>#DIV/0!</v>
      </c>
    </row>
    <row r="381" spans="1:20" ht="12.75">
      <c r="A381" s="159"/>
      <c r="B381" s="82"/>
      <c r="C381" s="82"/>
      <c r="D381" s="82"/>
      <c r="E381" s="82"/>
      <c r="F381" s="82"/>
      <c r="G381" s="82"/>
      <c r="H381" s="82"/>
      <c r="I381" s="84"/>
      <c r="J381" s="93"/>
      <c r="K381" s="67"/>
      <c r="L381" s="104"/>
      <c r="M381" s="136"/>
      <c r="N381" s="82"/>
      <c r="O381" s="88"/>
      <c r="P381" s="89"/>
      <c r="Q381" s="82"/>
      <c r="R381" s="111" t="e">
        <f>P381/Q377*N377</f>
        <v>#DIV/0!</v>
      </c>
      <c r="S381" s="111" t="e">
        <f t="shared" si="63"/>
        <v>#DIV/0!</v>
      </c>
      <c r="T381" s="111" t="e">
        <f t="shared" si="64"/>
        <v>#DIV/0!</v>
      </c>
    </row>
    <row r="382" spans="1:20" ht="12.75" customHeight="1">
      <c r="A382" s="159"/>
      <c r="B382" s="82"/>
      <c r="C382" s="82"/>
      <c r="D382" s="82"/>
      <c r="E382" s="82"/>
      <c r="F382" s="82"/>
      <c r="G382" s="82"/>
      <c r="H382" s="82"/>
      <c r="I382" s="84"/>
      <c r="J382" s="93"/>
      <c r="K382" s="67"/>
      <c r="L382" s="104" t="s">
        <v>163</v>
      </c>
      <c r="M382" s="136">
        <v>5</v>
      </c>
      <c r="N382" s="82">
        <f>H354*M382/100</f>
        <v>0</v>
      </c>
      <c r="O382" s="88"/>
      <c r="P382" s="89"/>
      <c r="Q382" s="82">
        <f>P382+P383+P384+P385</f>
        <v>0</v>
      </c>
      <c r="R382" s="111" t="e">
        <f>P382/Q382*N382</f>
        <v>#DIV/0!</v>
      </c>
      <c r="S382" s="111" t="e">
        <f t="shared" si="63"/>
        <v>#DIV/0!</v>
      </c>
      <c r="T382" s="111" t="e">
        <f t="shared" si="64"/>
        <v>#DIV/0!</v>
      </c>
    </row>
    <row r="383" spans="1:20" ht="12.75">
      <c r="A383" s="159"/>
      <c r="B383" s="82"/>
      <c r="C383" s="82"/>
      <c r="D383" s="82"/>
      <c r="E383" s="82"/>
      <c r="F383" s="82"/>
      <c r="G383" s="82"/>
      <c r="H383" s="82"/>
      <c r="I383" s="84"/>
      <c r="J383" s="93"/>
      <c r="K383" s="67"/>
      <c r="L383" s="104"/>
      <c r="M383" s="136"/>
      <c r="N383" s="82"/>
      <c r="O383" s="88"/>
      <c r="P383" s="89"/>
      <c r="Q383" s="82"/>
      <c r="R383" s="111" t="e">
        <f>P383/Q382*N382</f>
        <v>#DIV/0!</v>
      </c>
      <c r="S383" s="111" t="e">
        <f t="shared" si="63"/>
        <v>#DIV/0!</v>
      </c>
      <c r="T383" s="111" t="e">
        <f t="shared" si="64"/>
        <v>#DIV/0!</v>
      </c>
    </row>
    <row r="384" spans="1:20" ht="12.75">
      <c r="A384" s="159"/>
      <c r="B384" s="82"/>
      <c r="C384" s="82"/>
      <c r="D384" s="82"/>
      <c r="E384" s="82"/>
      <c r="F384" s="82"/>
      <c r="G384" s="82"/>
      <c r="H384" s="82"/>
      <c r="I384" s="84"/>
      <c r="J384" s="93"/>
      <c r="K384" s="67"/>
      <c r="L384" s="104"/>
      <c r="M384" s="136"/>
      <c r="N384" s="82"/>
      <c r="O384" s="88"/>
      <c r="P384" s="89"/>
      <c r="Q384" s="82"/>
      <c r="R384" s="111" t="e">
        <f>P384/Q382*N382</f>
        <v>#DIV/0!</v>
      </c>
      <c r="S384" s="111" t="e">
        <f t="shared" si="63"/>
        <v>#DIV/0!</v>
      </c>
      <c r="T384" s="111" t="e">
        <f t="shared" si="64"/>
        <v>#DIV/0!</v>
      </c>
    </row>
    <row r="385" spans="1:20" ht="12.75">
      <c r="A385" s="159"/>
      <c r="B385" s="82"/>
      <c r="C385" s="82"/>
      <c r="D385" s="82"/>
      <c r="E385" s="82"/>
      <c r="F385" s="82"/>
      <c r="G385" s="82"/>
      <c r="H385" s="82"/>
      <c r="I385" s="84"/>
      <c r="J385" s="93"/>
      <c r="K385" s="67"/>
      <c r="L385" s="104"/>
      <c r="M385" s="136"/>
      <c r="N385" s="82"/>
      <c r="O385" s="88"/>
      <c r="P385" s="89"/>
      <c r="Q385" s="82"/>
      <c r="R385" s="111" t="e">
        <f>P385/Q382*N382</f>
        <v>#DIV/0!</v>
      </c>
      <c r="S385" s="111" t="e">
        <f t="shared" si="63"/>
        <v>#DIV/0!</v>
      </c>
      <c r="T385" s="111" t="e">
        <f t="shared" si="64"/>
        <v>#DIV/0!</v>
      </c>
    </row>
    <row r="386" spans="1:20" ht="12.75">
      <c r="A386" s="159"/>
      <c r="B386" s="82"/>
      <c r="C386" s="82"/>
      <c r="D386" s="82"/>
      <c r="E386" s="82"/>
      <c r="F386" s="82"/>
      <c r="G386" s="82"/>
      <c r="H386" s="82"/>
      <c r="I386" s="84"/>
      <c r="J386" s="93"/>
      <c r="K386" s="67"/>
      <c r="L386" s="104" t="s">
        <v>162</v>
      </c>
      <c r="M386" s="136">
        <v>1</v>
      </c>
      <c r="N386" s="82">
        <f>H354*M386/100</f>
        <v>0</v>
      </c>
      <c r="O386" s="88"/>
      <c r="P386" s="89"/>
      <c r="Q386" s="82">
        <f>P386+P387</f>
        <v>0</v>
      </c>
      <c r="R386" s="111" t="e">
        <f>P386/Q386*N386</f>
        <v>#DIV/0!</v>
      </c>
      <c r="S386" s="111" t="e">
        <f t="shared" si="63"/>
        <v>#DIV/0!</v>
      </c>
      <c r="T386" s="111" t="e">
        <f t="shared" si="64"/>
        <v>#DIV/0!</v>
      </c>
    </row>
    <row r="387" spans="1:20" ht="12.75">
      <c r="A387" s="159"/>
      <c r="B387" s="82"/>
      <c r="C387" s="82"/>
      <c r="D387" s="82"/>
      <c r="E387" s="82"/>
      <c r="F387" s="82"/>
      <c r="G387" s="82"/>
      <c r="H387" s="82"/>
      <c r="I387" s="84"/>
      <c r="J387" s="93"/>
      <c r="K387" s="75"/>
      <c r="L387" s="104"/>
      <c r="M387" s="136"/>
      <c r="N387" s="82"/>
      <c r="O387" s="88"/>
      <c r="P387" s="89"/>
      <c r="Q387" s="82"/>
      <c r="R387" s="111" t="e">
        <f>P387/Q386*N386</f>
        <v>#DIV/0!</v>
      </c>
      <c r="S387" s="111" t="e">
        <f t="shared" si="63"/>
        <v>#DIV/0!</v>
      </c>
      <c r="T387" s="111" t="e">
        <f t="shared" si="64"/>
        <v>#DIV/0!</v>
      </c>
    </row>
    <row r="388" spans="1:20" ht="33" customHeight="1">
      <c r="A388" s="159"/>
      <c r="B388" s="82"/>
      <c r="C388" s="82"/>
      <c r="D388" s="82"/>
      <c r="E388" s="82"/>
      <c r="F388" s="82"/>
      <c r="G388" s="82"/>
      <c r="H388" s="82"/>
      <c r="I388" s="125" t="s">
        <v>134</v>
      </c>
      <c r="J388" s="126"/>
      <c r="K388" s="126"/>
      <c r="L388" s="127"/>
      <c r="M388" s="128">
        <v>5</v>
      </c>
      <c r="N388" s="128">
        <f>H354*M388/100</f>
        <v>0</v>
      </c>
      <c r="O388" s="88"/>
      <c r="P388" s="89"/>
      <c r="Q388" s="97"/>
      <c r="R388" s="195">
        <f>N388</f>
        <v>0</v>
      </c>
      <c r="S388" s="195">
        <f t="shared" si="63"/>
        <v>0</v>
      </c>
      <c r="T388" s="195">
        <f t="shared" si="64"/>
        <v>0</v>
      </c>
    </row>
    <row r="389" spans="1:20" ht="12.75" customHeight="1">
      <c r="A389" s="159"/>
      <c r="B389" s="82"/>
      <c r="C389" s="82"/>
      <c r="D389" s="82"/>
      <c r="E389" s="82"/>
      <c r="F389" s="82"/>
      <c r="G389" s="82"/>
      <c r="H389" s="82"/>
      <c r="I389" s="140" t="s">
        <v>26</v>
      </c>
      <c r="J389" s="167" t="s">
        <v>11</v>
      </c>
      <c r="K389" s="168"/>
      <c r="L389" s="169"/>
      <c r="M389" s="110">
        <v>20</v>
      </c>
      <c r="N389" s="110">
        <f>$G$309*M389/100</f>
        <v>0</v>
      </c>
      <c r="O389" s="88"/>
      <c r="P389" s="89"/>
      <c r="Q389" s="97"/>
      <c r="R389" s="194" t="e">
        <f>SUM(R390:R399)</f>
        <v>#DIV/0!</v>
      </c>
      <c r="S389" s="194" t="e">
        <f>SUM(S390:S399)</f>
        <v>#DIV/0!</v>
      </c>
      <c r="T389" s="194" t="e">
        <f>SUM(T390:T399)</f>
        <v>#DIV/0!</v>
      </c>
    </row>
    <row r="390" spans="1:20" ht="12.75" customHeight="1">
      <c r="A390" s="159"/>
      <c r="B390" s="82"/>
      <c r="C390" s="82"/>
      <c r="D390" s="82"/>
      <c r="E390" s="82"/>
      <c r="F390" s="82"/>
      <c r="G390" s="82"/>
      <c r="H390" s="82"/>
      <c r="I390" s="140"/>
      <c r="J390" s="93" t="s">
        <v>10</v>
      </c>
      <c r="K390" s="144" t="s">
        <v>7</v>
      </c>
      <c r="L390" s="145"/>
      <c r="M390" s="105">
        <v>17</v>
      </c>
      <c r="N390" s="105">
        <f>H354*M390/100</f>
        <v>0</v>
      </c>
      <c r="O390" s="88"/>
      <c r="P390" s="89"/>
      <c r="Q390" s="82">
        <f>P390+P391+P392+P393</f>
        <v>0</v>
      </c>
      <c r="R390" s="111" t="e">
        <f>P390/Q390*N390</f>
        <v>#DIV/0!</v>
      </c>
      <c r="S390" s="111" t="e">
        <f aca="true" t="shared" si="65" ref="S390:S399">R390/1.302</f>
        <v>#DIV/0!</v>
      </c>
      <c r="T390" s="111" t="e">
        <f aca="true" t="shared" si="66" ref="T390:T399">R390-S390</f>
        <v>#DIV/0!</v>
      </c>
    </row>
    <row r="391" spans="1:20" ht="12.75" customHeight="1">
      <c r="A391" s="159"/>
      <c r="B391" s="82"/>
      <c r="C391" s="82"/>
      <c r="D391" s="82"/>
      <c r="E391" s="82"/>
      <c r="F391" s="82"/>
      <c r="G391" s="82"/>
      <c r="H391" s="82"/>
      <c r="I391" s="140"/>
      <c r="J391" s="93"/>
      <c r="K391" s="146"/>
      <c r="L391" s="147"/>
      <c r="M391" s="105"/>
      <c r="N391" s="105"/>
      <c r="O391" s="88"/>
      <c r="P391" s="89"/>
      <c r="Q391" s="82"/>
      <c r="R391" s="111" t="e">
        <f>P391/Q390*N390</f>
        <v>#DIV/0!</v>
      </c>
      <c r="S391" s="111" t="e">
        <f t="shared" si="65"/>
        <v>#DIV/0!</v>
      </c>
      <c r="T391" s="111" t="e">
        <f t="shared" si="66"/>
        <v>#DIV/0!</v>
      </c>
    </row>
    <row r="392" spans="1:20" ht="12.75" customHeight="1">
      <c r="A392" s="159"/>
      <c r="B392" s="82"/>
      <c r="C392" s="82"/>
      <c r="D392" s="82"/>
      <c r="E392" s="82"/>
      <c r="F392" s="82"/>
      <c r="G392" s="82"/>
      <c r="H392" s="82"/>
      <c r="I392" s="140"/>
      <c r="J392" s="93"/>
      <c r="K392" s="146"/>
      <c r="L392" s="147"/>
      <c r="M392" s="105"/>
      <c r="N392" s="105"/>
      <c r="O392" s="88"/>
      <c r="P392" s="89"/>
      <c r="Q392" s="82"/>
      <c r="R392" s="111" t="e">
        <f>P392/Q390*N390</f>
        <v>#DIV/0!</v>
      </c>
      <c r="S392" s="111" t="e">
        <f t="shared" si="65"/>
        <v>#DIV/0!</v>
      </c>
      <c r="T392" s="111" t="e">
        <f t="shared" si="66"/>
        <v>#DIV/0!</v>
      </c>
    </row>
    <row r="393" spans="1:20" ht="12.75" customHeight="1">
      <c r="A393" s="159"/>
      <c r="B393" s="82"/>
      <c r="C393" s="82"/>
      <c r="D393" s="82"/>
      <c r="E393" s="82"/>
      <c r="F393" s="82"/>
      <c r="G393" s="82"/>
      <c r="H393" s="82"/>
      <c r="I393" s="140"/>
      <c r="J393" s="93"/>
      <c r="K393" s="148"/>
      <c r="L393" s="149"/>
      <c r="M393" s="105"/>
      <c r="N393" s="105"/>
      <c r="O393" s="88"/>
      <c r="P393" s="89"/>
      <c r="Q393" s="82"/>
      <c r="R393" s="111" t="e">
        <f>P393/Q390*N390</f>
        <v>#DIV/0!</v>
      </c>
      <c r="S393" s="111" t="e">
        <f t="shared" si="65"/>
        <v>#DIV/0!</v>
      </c>
      <c r="T393" s="111" t="e">
        <f t="shared" si="66"/>
        <v>#DIV/0!</v>
      </c>
    </row>
    <row r="394" spans="1:20" ht="12.75" customHeight="1">
      <c r="A394" s="159"/>
      <c r="B394" s="82"/>
      <c r="C394" s="82"/>
      <c r="D394" s="82"/>
      <c r="E394" s="82"/>
      <c r="F394" s="82"/>
      <c r="G394" s="82"/>
      <c r="H394" s="82"/>
      <c r="I394" s="140"/>
      <c r="J394" s="93"/>
      <c r="K394" s="144" t="s">
        <v>8</v>
      </c>
      <c r="L394" s="145"/>
      <c r="M394" s="105">
        <v>3</v>
      </c>
      <c r="N394" s="105">
        <f>H354*M394/100</f>
        <v>0</v>
      </c>
      <c r="O394" s="88"/>
      <c r="P394" s="89"/>
      <c r="Q394" s="82">
        <f>P394+P395+P396+P397+P398+P399</f>
        <v>0</v>
      </c>
      <c r="R394" s="111" t="e">
        <f>P394/Q394*N394</f>
        <v>#DIV/0!</v>
      </c>
      <c r="S394" s="111" t="e">
        <f t="shared" si="65"/>
        <v>#DIV/0!</v>
      </c>
      <c r="T394" s="111" t="e">
        <f t="shared" si="66"/>
        <v>#DIV/0!</v>
      </c>
    </row>
    <row r="395" spans="1:20" ht="12.75" customHeight="1">
      <c r="A395" s="159"/>
      <c r="B395" s="82"/>
      <c r="C395" s="82"/>
      <c r="D395" s="82"/>
      <c r="E395" s="82"/>
      <c r="F395" s="82"/>
      <c r="G395" s="82"/>
      <c r="H395" s="82"/>
      <c r="I395" s="140"/>
      <c r="J395" s="93"/>
      <c r="K395" s="146"/>
      <c r="L395" s="147"/>
      <c r="M395" s="105"/>
      <c r="N395" s="105"/>
      <c r="O395" s="88"/>
      <c r="P395" s="89"/>
      <c r="Q395" s="82"/>
      <c r="R395" s="111" t="e">
        <f>P395/Q394*N394</f>
        <v>#DIV/0!</v>
      </c>
      <c r="S395" s="111" t="e">
        <f t="shared" si="65"/>
        <v>#DIV/0!</v>
      </c>
      <c r="T395" s="111" t="e">
        <f t="shared" si="66"/>
        <v>#DIV/0!</v>
      </c>
    </row>
    <row r="396" spans="1:20" ht="12.75" customHeight="1">
      <c r="A396" s="159"/>
      <c r="B396" s="82"/>
      <c r="C396" s="82"/>
      <c r="D396" s="82"/>
      <c r="E396" s="82"/>
      <c r="F396" s="82"/>
      <c r="G396" s="82"/>
      <c r="H396" s="82"/>
      <c r="I396" s="140"/>
      <c r="J396" s="93"/>
      <c r="K396" s="146"/>
      <c r="L396" s="147"/>
      <c r="M396" s="105"/>
      <c r="N396" s="105"/>
      <c r="O396" s="88"/>
      <c r="P396" s="89"/>
      <c r="Q396" s="82"/>
      <c r="R396" s="111" t="e">
        <f>P396/Q394*N394</f>
        <v>#DIV/0!</v>
      </c>
      <c r="S396" s="111" t="e">
        <f t="shared" si="65"/>
        <v>#DIV/0!</v>
      </c>
      <c r="T396" s="111" t="e">
        <f t="shared" si="66"/>
        <v>#DIV/0!</v>
      </c>
    </row>
    <row r="397" spans="1:20" ht="12.75" customHeight="1">
      <c r="A397" s="159"/>
      <c r="B397" s="82"/>
      <c r="C397" s="82"/>
      <c r="D397" s="82"/>
      <c r="E397" s="82"/>
      <c r="F397" s="82"/>
      <c r="G397" s="82"/>
      <c r="H397" s="82"/>
      <c r="I397" s="140"/>
      <c r="J397" s="93"/>
      <c r="K397" s="146"/>
      <c r="L397" s="147"/>
      <c r="M397" s="105"/>
      <c r="N397" s="105"/>
      <c r="O397" s="88"/>
      <c r="P397" s="89"/>
      <c r="Q397" s="82"/>
      <c r="R397" s="111" t="e">
        <f>P397/Q394*N394</f>
        <v>#DIV/0!</v>
      </c>
      <c r="S397" s="111" t="e">
        <f t="shared" si="65"/>
        <v>#DIV/0!</v>
      </c>
      <c r="T397" s="111" t="e">
        <f t="shared" si="66"/>
        <v>#DIV/0!</v>
      </c>
    </row>
    <row r="398" spans="1:20" ht="12.75" customHeight="1">
      <c r="A398" s="159"/>
      <c r="B398" s="82"/>
      <c r="C398" s="82"/>
      <c r="D398" s="82"/>
      <c r="E398" s="82"/>
      <c r="F398" s="82"/>
      <c r="G398" s="82"/>
      <c r="H398" s="82"/>
      <c r="I398" s="140"/>
      <c r="J398" s="93"/>
      <c r="K398" s="146"/>
      <c r="L398" s="147"/>
      <c r="M398" s="105"/>
      <c r="N398" s="105"/>
      <c r="O398" s="88"/>
      <c r="P398" s="89"/>
      <c r="Q398" s="82"/>
      <c r="R398" s="111" t="e">
        <f>P398/Q394*N394</f>
        <v>#DIV/0!</v>
      </c>
      <c r="S398" s="111" t="e">
        <f t="shared" si="65"/>
        <v>#DIV/0!</v>
      </c>
      <c r="T398" s="111" t="e">
        <f t="shared" si="66"/>
        <v>#DIV/0!</v>
      </c>
    </row>
    <row r="399" spans="1:20" ht="12.75" customHeight="1">
      <c r="A399" s="159"/>
      <c r="B399" s="82"/>
      <c r="C399" s="82"/>
      <c r="D399" s="82"/>
      <c r="E399" s="82"/>
      <c r="F399" s="82"/>
      <c r="G399" s="82"/>
      <c r="H399" s="82"/>
      <c r="I399" s="140"/>
      <c r="J399" s="93"/>
      <c r="K399" s="148"/>
      <c r="L399" s="149"/>
      <c r="M399" s="105"/>
      <c r="N399" s="105"/>
      <c r="O399" s="88"/>
      <c r="P399" s="89"/>
      <c r="Q399" s="82"/>
      <c r="R399" s="111" t="e">
        <f>P399/Q394*N394</f>
        <v>#DIV/0!</v>
      </c>
      <c r="S399" s="111" t="e">
        <f t="shared" si="65"/>
        <v>#DIV/0!</v>
      </c>
      <c r="T399" s="111" t="e">
        <f t="shared" si="66"/>
        <v>#DIV/0!</v>
      </c>
    </row>
    <row r="400" spans="1:20" ht="12.75" customHeight="1">
      <c r="A400" s="159" t="s">
        <v>190</v>
      </c>
      <c r="B400" s="82"/>
      <c r="C400" s="82">
        <v>6000</v>
      </c>
      <c r="D400" s="82">
        <f>C400*B400</f>
        <v>0</v>
      </c>
      <c r="E400" s="82">
        <f>D400*45%</f>
        <v>0</v>
      </c>
      <c r="F400" s="82">
        <f>D400*55%</f>
        <v>0</v>
      </c>
      <c r="G400" s="82">
        <f>F400*15%</f>
        <v>0</v>
      </c>
      <c r="H400" s="82">
        <f>F400-G400</f>
        <v>0</v>
      </c>
      <c r="I400" s="84" t="s">
        <v>25</v>
      </c>
      <c r="J400" s="125" t="s">
        <v>5</v>
      </c>
      <c r="K400" s="126"/>
      <c r="L400" s="127"/>
      <c r="M400" s="128">
        <v>91</v>
      </c>
      <c r="N400" s="128">
        <f>H400*M400/100</f>
        <v>0</v>
      </c>
      <c r="O400" s="88"/>
      <c r="P400" s="89"/>
      <c r="Q400" s="97"/>
      <c r="R400" s="194" t="e">
        <f>SUM(R402:R433)</f>
        <v>#DIV/0!</v>
      </c>
      <c r="S400" s="194" t="e">
        <f>SUM(S402:S433)</f>
        <v>#DIV/0!</v>
      </c>
      <c r="T400" s="194" t="e">
        <f>SUM(T402:T433)</f>
        <v>#DIV/0!</v>
      </c>
    </row>
    <row r="401" spans="1:20" ht="12.75" customHeight="1">
      <c r="A401" s="159"/>
      <c r="B401" s="82"/>
      <c r="C401" s="82"/>
      <c r="D401" s="82"/>
      <c r="E401" s="82"/>
      <c r="F401" s="82"/>
      <c r="G401" s="82"/>
      <c r="H401" s="82"/>
      <c r="I401" s="84"/>
      <c r="J401" s="93" t="s">
        <v>10</v>
      </c>
      <c r="K401" s="151" t="s">
        <v>7</v>
      </c>
      <c r="L401" s="152"/>
      <c r="M401" s="110">
        <v>41</v>
      </c>
      <c r="N401" s="110">
        <f>H400*M401/100</f>
        <v>0</v>
      </c>
      <c r="O401" s="88"/>
      <c r="P401" s="89"/>
      <c r="Q401" s="97"/>
      <c r="R401" s="111"/>
      <c r="S401" s="111"/>
      <c r="T401" s="111"/>
    </row>
    <row r="402" spans="1:20" ht="30.75" customHeight="1">
      <c r="A402" s="159"/>
      <c r="B402" s="82"/>
      <c r="C402" s="82"/>
      <c r="D402" s="82"/>
      <c r="E402" s="82"/>
      <c r="F402" s="82"/>
      <c r="G402" s="82"/>
      <c r="H402" s="82"/>
      <c r="I402" s="84"/>
      <c r="J402" s="93"/>
      <c r="K402" s="68" t="s">
        <v>10</v>
      </c>
      <c r="L402" s="98" t="s">
        <v>165</v>
      </c>
      <c r="M402" s="99">
        <v>5</v>
      </c>
      <c r="N402" s="99">
        <f>H400*M402/100</f>
        <v>0</v>
      </c>
      <c r="O402" s="88"/>
      <c r="P402" s="89"/>
      <c r="Q402" s="97"/>
      <c r="R402" s="111">
        <f>N402</f>
        <v>0</v>
      </c>
      <c r="S402" s="111">
        <f aca="true" t="shared" si="67" ref="S402:S408">R402/1.302</f>
        <v>0</v>
      </c>
      <c r="T402" s="111">
        <f aca="true" t="shared" si="68" ref="T402:T408">R402-S402</f>
        <v>0</v>
      </c>
    </row>
    <row r="403" spans="1:20" ht="12.75" customHeight="1">
      <c r="A403" s="159"/>
      <c r="B403" s="82"/>
      <c r="C403" s="82"/>
      <c r="D403" s="82"/>
      <c r="E403" s="82"/>
      <c r="F403" s="82"/>
      <c r="G403" s="82"/>
      <c r="H403" s="82"/>
      <c r="I403" s="84"/>
      <c r="J403" s="93"/>
      <c r="K403" s="68"/>
      <c r="L403" s="98" t="s">
        <v>167</v>
      </c>
      <c r="M403" s="99">
        <v>4</v>
      </c>
      <c r="N403" s="99">
        <f>H400*M403/100</f>
        <v>0</v>
      </c>
      <c r="O403" s="88"/>
      <c r="P403" s="89"/>
      <c r="Q403" s="97"/>
      <c r="R403" s="111">
        <f>N403</f>
        <v>0</v>
      </c>
      <c r="S403" s="111">
        <f t="shared" si="67"/>
        <v>0</v>
      </c>
      <c r="T403" s="111">
        <f t="shared" si="68"/>
        <v>0</v>
      </c>
    </row>
    <row r="404" spans="1:20" ht="12.75" customHeight="1">
      <c r="A404" s="159"/>
      <c r="B404" s="82"/>
      <c r="C404" s="82"/>
      <c r="D404" s="82"/>
      <c r="E404" s="82"/>
      <c r="F404" s="82"/>
      <c r="G404" s="82"/>
      <c r="H404" s="82"/>
      <c r="I404" s="84"/>
      <c r="J404" s="93"/>
      <c r="K404" s="68"/>
      <c r="L404" s="104" t="s">
        <v>166</v>
      </c>
      <c r="M404" s="105">
        <v>26</v>
      </c>
      <c r="N404" s="105">
        <f>H400*M404/100</f>
        <v>0</v>
      </c>
      <c r="O404" s="88"/>
      <c r="P404" s="89"/>
      <c r="Q404" s="82">
        <f>P404+P407+P405+P406</f>
        <v>0</v>
      </c>
      <c r="R404" s="111" t="e">
        <f>P404/Q404*N404</f>
        <v>#DIV/0!</v>
      </c>
      <c r="S404" s="111" t="e">
        <f t="shared" si="67"/>
        <v>#DIV/0!</v>
      </c>
      <c r="T404" s="111" t="e">
        <f t="shared" si="68"/>
        <v>#DIV/0!</v>
      </c>
    </row>
    <row r="405" spans="1:20" ht="12.75" customHeight="1">
      <c r="A405" s="159"/>
      <c r="B405" s="82"/>
      <c r="C405" s="82"/>
      <c r="D405" s="82"/>
      <c r="E405" s="82"/>
      <c r="F405" s="82"/>
      <c r="G405" s="82"/>
      <c r="H405" s="82"/>
      <c r="I405" s="84"/>
      <c r="J405" s="93"/>
      <c r="K405" s="68"/>
      <c r="L405" s="104"/>
      <c r="M405" s="105"/>
      <c r="N405" s="105"/>
      <c r="O405" s="88"/>
      <c r="P405" s="89"/>
      <c r="Q405" s="82"/>
      <c r="R405" s="111" t="e">
        <f>P405/Q404*N404</f>
        <v>#DIV/0!</v>
      </c>
      <c r="S405" s="111" t="e">
        <f t="shared" si="67"/>
        <v>#DIV/0!</v>
      </c>
      <c r="T405" s="111" t="e">
        <f t="shared" si="68"/>
        <v>#DIV/0!</v>
      </c>
    </row>
    <row r="406" spans="1:20" ht="12.75" customHeight="1">
      <c r="A406" s="159"/>
      <c r="B406" s="82"/>
      <c r="C406" s="82"/>
      <c r="D406" s="82"/>
      <c r="E406" s="82"/>
      <c r="F406" s="82"/>
      <c r="G406" s="82"/>
      <c r="H406" s="82"/>
      <c r="I406" s="84"/>
      <c r="J406" s="93"/>
      <c r="K406" s="68"/>
      <c r="L406" s="104"/>
      <c r="M406" s="105"/>
      <c r="N406" s="105"/>
      <c r="O406" s="88"/>
      <c r="P406" s="89"/>
      <c r="Q406" s="82"/>
      <c r="R406" s="111" t="e">
        <f>P406/Q404*N404</f>
        <v>#DIV/0!</v>
      </c>
      <c r="S406" s="111" t="e">
        <f t="shared" si="67"/>
        <v>#DIV/0!</v>
      </c>
      <c r="T406" s="111" t="e">
        <f t="shared" si="68"/>
        <v>#DIV/0!</v>
      </c>
    </row>
    <row r="407" spans="1:20" ht="12.75" customHeight="1">
      <c r="A407" s="159"/>
      <c r="B407" s="82"/>
      <c r="C407" s="82"/>
      <c r="D407" s="82"/>
      <c r="E407" s="82"/>
      <c r="F407" s="82"/>
      <c r="G407" s="82"/>
      <c r="H407" s="82"/>
      <c r="I407" s="84"/>
      <c r="J407" s="93"/>
      <c r="K407" s="68"/>
      <c r="L407" s="104"/>
      <c r="M407" s="105"/>
      <c r="N407" s="105"/>
      <c r="O407" s="88"/>
      <c r="P407" s="89"/>
      <c r="Q407" s="82"/>
      <c r="R407" s="111" t="e">
        <f>P407/Q404*N404</f>
        <v>#DIV/0!</v>
      </c>
      <c r="S407" s="111" t="e">
        <f t="shared" si="67"/>
        <v>#DIV/0!</v>
      </c>
      <c r="T407" s="111" t="e">
        <f t="shared" si="68"/>
        <v>#DIV/0!</v>
      </c>
    </row>
    <row r="408" spans="1:20" ht="12.75" customHeight="1">
      <c r="A408" s="159"/>
      <c r="B408" s="82"/>
      <c r="C408" s="82"/>
      <c r="D408" s="82"/>
      <c r="E408" s="82"/>
      <c r="F408" s="82"/>
      <c r="G408" s="82"/>
      <c r="H408" s="82"/>
      <c r="I408" s="84"/>
      <c r="J408" s="93"/>
      <c r="K408" s="68"/>
      <c r="L408" s="98" t="s">
        <v>19</v>
      </c>
      <c r="M408" s="99">
        <f>M401-M402-M403-M404</f>
        <v>6</v>
      </c>
      <c r="N408" s="99">
        <f>H400*M408/100</f>
        <v>0</v>
      </c>
      <c r="O408" s="88"/>
      <c r="P408" s="89"/>
      <c r="Q408" s="97"/>
      <c r="R408" s="111">
        <f>N408</f>
        <v>0</v>
      </c>
      <c r="S408" s="111">
        <f t="shared" si="67"/>
        <v>0</v>
      </c>
      <c r="T408" s="111">
        <f t="shared" si="68"/>
        <v>0</v>
      </c>
    </row>
    <row r="409" spans="1:20" ht="30.75" customHeight="1">
      <c r="A409" s="159"/>
      <c r="B409" s="82"/>
      <c r="C409" s="82"/>
      <c r="D409" s="82"/>
      <c r="E409" s="82"/>
      <c r="F409" s="82"/>
      <c r="G409" s="82"/>
      <c r="H409" s="82"/>
      <c r="I409" s="84"/>
      <c r="J409" s="93"/>
      <c r="K409" s="151" t="s">
        <v>8</v>
      </c>
      <c r="L409" s="152"/>
      <c r="M409" s="110">
        <v>40</v>
      </c>
      <c r="N409" s="110">
        <f>H400*M409/100</f>
        <v>0</v>
      </c>
      <c r="O409" s="88"/>
      <c r="P409" s="89"/>
      <c r="Q409" s="97"/>
      <c r="R409" s="111"/>
      <c r="S409" s="111"/>
      <c r="T409" s="111"/>
    </row>
    <row r="410" spans="1:20" ht="12.75" customHeight="1">
      <c r="A410" s="159"/>
      <c r="B410" s="82"/>
      <c r="C410" s="82"/>
      <c r="D410" s="82"/>
      <c r="E410" s="82"/>
      <c r="F410" s="82"/>
      <c r="G410" s="82"/>
      <c r="H410" s="82"/>
      <c r="I410" s="84"/>
      <c r="J410" s="93"/>
      <c r="K410" s="68" t="s">
        <v>10</v>
      </c>
      <c r="L410" s="98" t="s">
        <v>20</v>
      </c>
      <c r="M410" s="135">
        <v>4</v>
      </c>
      <c r="N410" s="97">
        <f>H400*M410/100</f>
        <v>0</v>
      </c>
      <c r="O410" s="88"/>
      <c r="P410" s="89"/>
      <c r="Q410" s="97"/>
      <c r="R410" s="111">
        <f>N410</f>
        <v>0</v>
      </c>
      <c r="S410" s="111">
        <f aca="true" t="shared" si="69" ref="S410:S420">R410/1.302</f>
        <v>0</v>
      </c>
      <c r="T410" s="111">
        <f aca="true" t="shared" si="70" ref="T410:T420">R410-S410</f>
        <v>0</v>
      </c>
    </row>
    <row r="411" spans="1:20" ht="12.75" customHeight="1">
      <c r="A411" s="159"/>
      <c r="B411" s="82"/>
      <c r="C411" s="82"/>
      <c r="D411" s="82"/>
      <c r="E411" s="82"/>
      <c r="F411" s="82"/>
      <c r="G411" s="82"/>
      <c r="H411" s="82"/>
      <c r="I411" s="84"/>
      <c r="J411" s="93"/>
      <c r="K411" s="68"/>
      <c r="L411" s="104" t="s">
        <v>173</v>
      </c>
      <c r="M411" s="136">
        <v>18</v>
      </c>
      <c r="N411" s="82">
        <f>H400*M411/100</f>
        <v>0</v>
      </c>
      <c r="O411" s="88"/>
      <c r="P411" s="89"/>
      <c r="Q411" s="82">
        <f>P411+P413+P414+P412</f>
        <v>0</v>
      </c>
      <c r="R411" s="111" t="e">
        <f>P411/Q411*N411</f>
        <v>#DIV/0!</v>
      </c>
      <c r="S411" s="111" t="e">
        <f t="shared" si="69"/>
        <v>#DIV/0!</v>
      </c>
      <c r="T411" s="111" t="e">
        <f t="shared" si="70"/>
        <v>#DIV/0!</v>
      </c>
    </row>
    <row r="412" spans="1:20" ht="12.75" customHeight="1">
      <c r="A412" s="159"/>
      <c r="B412" s="82"/>
      <c r="C412" s="82"/>
      <c r="D412" s="82"/>
      <c r="E412" s="82"/>
      <c r="F412" s="82"/>
      <c r="G412" s="82"/>
      <c r="H412" s="82"/>
      <c r="I412" s="84"/>
      <c r="J412" s="93"/>
      <c r="K412" s="68"/>
      <c r="L412" s="104"/>
      <c r="M412" s="136"/>
      <c r="N412" s="82"/>
      <c r="O412" s="88"/>
      <c r="P412" s="89"/>
      <c r="Q412" s="82"/>
      <c r="R412" s="111" t="e">
        <f>P412/Q411*N411</f>
        <v>#DIV/0!</v>
      </c>
      <c r="S412" s="111" t="e">
        <f t="shared" si="69"/>
        <v>#DIV/0!</v>
      </c>
      <c r="T412" s="111" t="e">
        <f t="shared" si="70"/>
        <v>#DIV/0!</v>
      </c>
    </row>
    <row r="413" spans="1:20" ht="12.75" customHeight="1">
      <c r="A413" s="159"/>
      <c r="B413" s="82"/>
      <c r="C413" s="82"/>
      <c r="D413" s="82"/>
      <c r="E413" s="82"/>
      <c r="F413" s="82"/>
      <c r="G413" s="82"/>
      <c r="H413" s="82"/>
      <c r="I413" s="84"/>
      <c r="J413" s="93"/>
      <c r="K413" s="68"/>
      <c r="L413" s="104"/>
      <c r="M413" s="136"/>
      <c r="N413" s="82"/>
      <c r="O413" s="88"/>
      <c r="P413" s="89"/>
      <c r="Q413" s="82"/>
      <c r="R413" s="111" t="e">
        <f>P413/Q411*N411</f>
        <v>#DIV/0!</v>
      </c>
      <c r="S413" s="111" t="e">
        <f t="shared" si="69"/>
        <v>#DIV/0!</v>
      </c>
      <c r="T413" s="111" t="e">
        <f t="shared" si="70"/>
        <v>#DIV/0!</v>
      </c>
    </row>
    <row r="414" spans="1:20" ht="12.75" customHeight="1">
      <c r="A414" s="159"/>
      <c r="B414" s="82"/>
      <c r="C414" s="82"/>
      <c r="D414" s="82"/>
      <c r="E414" s="82"/>
      <c r="F414" s="82"/>
      <c r="G414" s="82"/>
      <c r="H414" s="82"/>
      <c r="I414" s="84"/>
      <c r="J414" s="93"/>
      <c r="K414" s="68"/>
      <c r="L414" s="104"/>
      <c r="M414" s="136"/>
      <c r="N414" s="82"/>
      <c r="O414" s="88"/>
      <c r="P414" s="89"/>
      <c r="Q414" s="82"/>
      <c r="R414" s="111" t="e">
        <f>P414/Q411*N411</f>
        <v>#DIV/0!</v>
      </c>
      <c r="S414" s="111" t="e">
        <f t="shared" si="69"/>
        <v>#DIV/0!</v>
      </c>
      <c r="T414" s="111" t="e">
        <f t="shared" si="70"/>
        <v>#DIV/0!</v>
      </c>
    </row>
    <row r="415" spans="1:20" ht="12.75" customHeight="1">
      <c r="A415" s="159"/>
      <c r="B415" s="82"/>
      <c r="C415" s="82"/>
      <c r="D415" s="82"/>
      <c r="E415" s="82"/>
      <c r="F415" s="82"/>
      <c r="G415" s="82"/>
      <c r="H415" s="82"/>
      <c r="I415" s="84"/>
      <c r="J415" s="93"/>
      <c r="K415" s="68"/>
      <c r="L415" s="98" t="s">
        <v>200</v>
      </c>
      <c r="M415" s="135">
        <v>4</v>
      </c>
      <c r="N415" s="97">
        <f>H400*M415/100</f>
        <v>0</v>
      </c>
      <c r="O415" s="88"/>
      <c r="P415" s="89"/>
      <c r="Q415" s="97"/>
      <c r="R415" s="111">
        <f>N415</f>
        <v>0</v>
      </c>
      <c r="S415" s="111">
        <f t="shared" si="69"/>
        <v>0</v>
      </c>
      <c r="T415" s="111">
        <f t="shared" si="70"/>
        <v>0</v>
      </c>
    </row>
    <row r="416" spans="1:20" ht="12.75" customHeight="1">
      <c r="A416" s="159"/>
      <c r="B416" s="82"/>
      <c r="C416" s="82"/>
      <c r="D416" s="82"/>
      <c r="E416" s="82"/>
      <c r="F416" s="82"/>
      <c r="G416" s="82"/>
      <c r="H416" s="82"/>
      <c r="I416" s="84"/>
      <c r="J416" s="93"/>
      <c r="K416" s="68"/>
      <c r="L416" s="104" t="s">
        <v>23</v>
      </c>
      <c r="M416" s="136">
        <f>M409-M410-M411-M415</f>
        <v>14</v>
      </c>
      <c r="N416" s="82">
        <f>H400*M416/100</f>
        <v>0</v>
      </c>
      <c r="O416" s="88"/>
      <c r="P416" s="89"/>
      <c r="Q416" s="82">
        <f>P416+P417+P418+P419+P420</f>
        <v>0</v>
      </c>
      <c r="R416" s="111" t="e">
        <f>P416/Q416*N416</f>
        <v>#DIV/0!</v>
      </c>
      <c r="S416" s="111" t="e">
        <f t="shared" si="69"/>
        <v>#DIV/0!</v>
      </c>
      <c r="T416" s="111" t="e">
        <f t="shared" si="70"/>
        <v>#DIV/0!</v>
      </c>
    </row>
    <row r="417" spans="1:20" ht="12.75">
      <c r="A417" s="159"/>
      <c r="B417" s="82"/>
      <c r="C417" s="82"/>
      <c r="D417" s="82"/>
      <c r="E417" s="82"/>
      <c r="F417" s="82"/>
      <c r="G417" s="82"/>
      <c r="H417" s="82"/>
      <c r="I417" s="84"/>
      <c r="J417" s="93"/>
      <c r="K417" s="68"/>
      <c r="L417" s="104"/>
      <c r="M417" s="136"/>
      <c r="N417" s="82"/>
      <c r="O417" s="88"/>
      <c r="P417" s="89"/>
      <c r="Q417" s="82"/>
      <c r="R417" s="111" t="e">
        <f>P417/Q416*N416</f>
        <v>#DIV/0!</v>
      </c>
      <c r="S417" s="111" t="e">
        <f t="shared" si="69"/>
        <v>#DIV/0!</v>
      </c>
      <c r="T417" s="111" t="e">
        <f t="shared" si="70"/>
        <v>#DIV/0!</v>
      </c>
    </row>
    <row r="418" spans="1:20" ht="12.75">
      <c r="A418" s="159"/>
      <c r="B418" s="82"/>
      <c r="C418" s="82"/>
      <c r="D418" s="82"/>
      <c r="E418" s="82"/>
      <c r="F418" s="82"/>
      <c r="G418" s="82"/>
      <c r="H418" s="82"/>
      <c r="I418" s="84"/>
      <c r="J418" s="93"/>
      <c r="K418" s="68"/>
      <c r="L418" s="104"/>
      <c r="M418" s="136"/>
      <c r="N418" s="82"/>
      <c r="O418" s="88"/>
      <c r="P418" s="89"/>
      <c r="Q418" s="82"/>
      <c r="R418" s="111" t="e">
        <f>P418/Q416*N416</f>
        <v>#DIV/0!</v>
      </c>
      <c r="S418" s="111" t="e">
        <f t="shared" si="69"/>
        <v>#DIV/0!</v>
      </c>
      <c r="T418" s="111" t="e">
        <f t="shared" si="70"/>
        <v>#DIV/0!</v>
      </c>
    </row>
    <row r="419" spans="1:20" ht="12.75">
      <c r="A419" s="159"/>
      <c r="B419" s="82"/>
      <c r="C419" s="82"/>
      <c r="D419" s="82"/>
      <c r="E419" s="82"/>
      <c r="F419" s="82"/>
      <c r="G419" s="82"/>
      <c r="H419" s="82"/>
      <c r="I419" s="84"/>
      <c r="J419" s="93"/>
      <c r="K419" s="68"/>
      <c r="L419" s="104"/>
      <c r="M419" s="136"/>
      <c r="N419" s="82"/>
      <c r="O419" s="88"/>
      <c r="P419" s="89"/>
      <c r="Q419" s="82"/>
      <c r="R419" s="111" t="e">
        <f>P419/Q416*N416</f>
        <v>#DIV/0!</v>
      </c>
      <c r="S419" s="111" t="e">
        <f t="shared" si="69"/>
        <v>#DIV/0!</v>
      </c>
      <c r="T419" s="111" t="e">
        <f t="shared" si="70"/>
        <v>#DIV/0!</v>
      </c>
    </row>
    <row r="420" spans="1:20" ht="12.75">
      <c r="A420" s="159"/>
      <c r="B420" s="82"/>
      <c r="C420" s="82"/>
      <c r="D420" s="82"/>
      <c r="E420" s="82"/>
      <c r="F420" s="82"/>
      <c r="G420" s="82"/>
      <c r="H420" s="82"/>
      <c r="I420" s="84"/>
      <c r="J420" s="93"/>
      <c r="K420" s="68"/>
      <c r="L420" s="104"/>
      <c r="M420" s="136"/>
      <c r="N420" s="82"/>
      <c r="O420" s="88"/>
      <c r="P420" s="89"/>
      <c r="Q420" s="82"/>
      <c r="R420" s="111" t="e">
        <f>P420/Q416*N416</f>
        <v>#DIV/0!</v>
      </c>
      <c r="S420" s="111" t="e">
        <f t="shared" si="69"/>
        <v>#DIV/0!</v>
      </c>
      <c r="T420" s="111" t="e">
        <f t="shared" si="70"/>
        <v>#DIV/0!</v>
      </c>
    </row>
    <row r="421" spans="1:20" ht="29.25" customHeight="1">
      <c r="A421" s="159"/>
      <c r="B421" s="82"/>
      <c r="C421" s="82"/>
      <c r="D421" s="82"/>
      <c r="E421" s="82"/>
      <c r="F421" s="82"/>
      <c r="G421" s="82"/>
      <c r="H421" s="82"/>
      <c r="I421" s="84"/>
      <c r="J421" s="93"/>
      <c r="K421" s="151" t="s">
        <v>9</v>
      </c>
      <c r="L421" s="152"/>
      <c r="M421" s="110">
        <v>10</v>
      </c>
      <c r="N421" s="110">
        <f>H400*M421/100</f>
        <v>0</v>
      </c>
      <c r="O421" s="88"/>
      <c r="P421" s="89"/>
      <c r="Q421" s="97"/>
      <c r="R421" s="111"/>
      <c r="S421" s="111"/>
      <c r="T421" s="111"/>
    </row>
    <row r="422" spans="1:20" ht="20.25" customHeight="1">
      <c r="A422" s="159"/>
      <c r="B422" s="82"/>
      <c r="C422" s="82"/>
      <c r="D422" s="82"/>
      <c r="E422" s="82"/>
      <c r="F422" s="82"/>
      <c r="G422" s="82"/>
      <c r="H422" s="82"/>
      <c r="I422" s="84"/>
      <c r="J422" s="93"/>
      <c r="K422" s="64" t="s">
        <v>10</v>
      </c>
      <c r="L422" s="153" t="s">
        <v>24</v>
      </c>
      <c r="M422" s="135">
        <v>1</v>
      </c>
      <c r="N422" s="97">
        <f>H400*M422/100</f>
        <v>0</v>
      </c>
      <c r="O422" s="88"/>
      <c r="P422" s="89"/>
      <c r="Q422" s="97"/>
      <c r="R422" s="111">
        <f>N422</f>
        <v>0</v>
      </c>
      <c r="S422" s="111">
        <f aca="true" t="shared" si="71" ref="S422:S434">R422/1.302</f>
        <v>0</v>
      </c>
      <c r="T422" s="111">
        <f aca="true" t="shared" si="72" ref="T422:T434">R422-S422</f>
        <v>0</v>
      </c>
    </row>
    <row r="423" spans="1:20" ht="12.75" customHeight="1">
      <c r="A423" s="159"/>
      <c r="B423" s="82"/>
      <c r="C423" s="82"/>
      <c r="D423" s="82"/>
      <c r="E423" s="82"/>
      <c r="F423" s="82"/>
      <c r="G423" s="82"/>
      <c r="H423" s="82"/>
      <c r="I423" s="84"/>
      <c r="J423" s="93"/>
      <c r="K423" s="67"/>
      <c r="L423" s="104" t="s">
        <v>164</v>
      </c>
      <c r="M423" s="136">
        <v>4</v>
      </c>
      <c r="N423" s="82">
        <f>H400*M423/100</f>
        <v>0</v>
      </c>
      <c r="O423" s="88"/>
      <c r="P423" s="89"/>
      <c r="Q423" s="82">
        <f>P423+P424+P425+P426+P427</f>
        <v>0</v>
      </c>
      <c r="R423" s="111" t="e">
        <f>P423/Q423*N423</f>
        <v>#DIV/0!</v>
      </c>
      <c r="S423" s="111" t="e">
        <f t="shared" si="71"/>
        <v>#DIV/0!</v>
      </c>
      <c r="T423" s="111" t="e">
        <f t="shared" si="72"/>
        <v>#DIV/0!</v>
      </c>
    </row>
    <row r="424" spans="1:20" ht="12.75" customHeight="1">
      <c r="A424" s="159"/>
      <c r="B424" s="82"/>
      <c r="C424" s="82"/>
      <c r="D424" s="82"/>
      <c r="E424" s="82"/>
      <c r="F424" s="82"/>
      <c r="G424" s="82"/>
      <c r="H424" s="82"/>
      <c r="I424" s="84"/>
      <c r="J424" s="93"/>
      <c r="K424" s="67"/>
      <c r="L424" s="104"/>
      <c r="M424" s="136"/>
      <c r="N424" s="82"/>
      <c r="O424" s="88"/>
      <c r="P424" s="89"/>
      <c r="Q424" s="82"/>
      <c r="R424" s="111" t="e">
        <f>P424/Q423*N423</f>
        <v>#DIV/0!</v>
      </c>
      <c r="S424" s="111" t="e">
        <f t="shared" si="71"/>
        <v>#DIV/0!</v>
      </c>
      <c r="T424" s="111" t="e">
        <f t="shared" si="72"/>
        <v>#DIV/0!</v>
      </c>
    </row>
    <row r="425" spans="1:20" ht="12.75" customHeight="1">
      <c r="A425" s="159"/>
      <c r="B425" s="82"/>
      <c r="C425" s="82"/>
      <c r="D425" s="82"/>
      <c r="E425" s="82"/>
      <c r="F425" s="82"/>
      <c r="G425" s="82"/>
      <c r="H425" s="82"/>
      <c r="I425" s="84"/>
      <c r="J425" s="93"/>
      <c r="K425" s="67"/>
      <c r="L425" s="104"/>
      <c r="M425" s="136"/>
      <c r="N425" s="82"/>
      <c r="O425" s="88"/>
      <c r="P425" s="89"/>
      <c r="Q425" s="82"/>
      <c r="R425" s="111" t="e">
        <f>P425/Q423*N423</f>
        <v>#DIV/0!</v>
      </c>
      <c r="S425" s="111" t="e">
        <f t="shared" si="71"/>
        <v>#DIV/0!</v>
      </c>
      <c r="T425" s="111" t="e">
        <f t="shared" si="72"/>
        <v>#DIV/0!</v>
      </c>
    </row>
    <row r="426" spans="1:20" ht="12.75" customHeight="1">
      <c r="A426" s="159"/>
      <c r="B426" s="82"/>
      <c r="C426" s="82"/>
      <c r="D426" s="82"/>
      <c r="E426" s="82"/>
      <c r="F426" s="82"/>
      <c r="G426" s="82"/>
      <c r="H426" s="82"/>
      <c r="I426" s="84"/>
      <c r="J426" s="93"/>
      <c r="K426" s="67"/>
      <c r="L426" s="104"/>
      <c r="M426" s="136"/>
      <c r="N426" s="82"/>
      <c r="O426" s="88"/>
      <c r="P426" s="89"/>
      <c r="Q426" s="82"/>
      <c r="R426" s="111" t="e">
        <f>P426/Q423*N423</f>
        <v>#DIV/0!</v>
      </c>
      <c r="S426" s="111" t="e">
        <f t="shared" si="71"/>
        <v>#DIV/0!</v>
      </c>
      <c r="T426" s="111" t="e">
        <f t="shared" si="72"/>
        <v>#DIV/0!</v>
      </c>
    </row>
    <row r="427" spans="1:20" ht="12.75" customHeight="1">
      <c r="A427" s="159"/>
      <c r="B427" s="82"/>
      <c r="C427" s="82"/>
      <c r="D427" s="82"/>
      <c r="E427" s="82"/>
      <c r="F427" s="82"/>
      <c r="G427" s="82"/>
      <c r="H427" s="82"/>
      <c r="I427" s="84"/>
      <c r="J427" s="93"/>
      <c r="K427" s="67"/>
      <c r="L427" s="104"/>
      <c r="M427" s="136"/>
      <c r="N427" s="82"/>
      <c r="O427" s="88"/>
      <c r="P427" s="89"/>
      <c r="Q427" s="82"/>
      <c r="R427" s="111" t="e">
        <f>P427/Q423*N423</f>
        <v>#DIV/0!</v>
      </c>
      <c r="S427" s="111" t="e">
        <f t="shared" si="71"/>
        <v>#DIV/0!</v>
      </c>
      <c r="T427" s="111" t="e">
        <f t="shared" si="72"/>
        <v>#DIV/0!</v>
      </c>
    </row>
    <row r="428" spans="1:20" ht="12.75" customHeight="1">
      <c r="A428" s="159"/>
      <c r="B428" s="82"/>
      <c r="C428" s="82"/>
      <c r="D428" s="82"/>
      <c r="E428" s="82"/>
      <c r="F428" s="82"/>
      <c r="G428" s="82"/>
      <c r="H428" s="82"/>
      <c r="I428" s="84"/>
      <c r="J428" s="93"/>
      <c r="K428" s="67"/>
      <c r="L428" s="104" t="s">
        <v>163</v>
      </c>
      <c r="M428" s="136">
        <v>4</v>
      </c>
      <c r="N428" s="82">
        <f>H400*M428/100</f>
        <v>0</v>
      </c>
      <c r="O428" s="88"/>
      <c r="P428" s="89"/>
      <c r="Q428" s="82">
        <f>P428+P429+P430+P431</f>
        <v>0</v>
      </c>
      <c r="R428" s="111" t="e">
        <f>P428/Q428*N428</f>
        <v>#DIV/0!</v>
      </c>
      <c r="S428" s="111" t="e">
        <f t="shared" si="71"/>
        <v>#DIV/0!</v>
      </c>
      <c r="T428" s="111" t="e">
        <f t="shared" si="72"/>
        <v>#DIV/0!</v>
      </c>
    </row>
    <row r="429" spans="1:20" ht="12.75" customHeight="1">
      <c r="A429" s="159"/>
      <c r="B429" s="82"/>
      <c r="C429" s="82"/>
      <c r="D429" s="82"/>
      <c r="E429" s="82"/>
      <c r="F429" s="82"/>
      <c r="G429" s="82"/>
      <c r="H429" s="82"/>
      <c r="I429" s="84"/>
      <c r="J429" s="93"/>
      <c r="K429" s="67"/>
      <c r="L429" s="104"/>
      <c r="M429" s="136"/>
      <c r="N429" s="82"/>
      <c r="O429" s="88"/>
      <c r="P429" s="89"/>
      <c r="Q429" s="82"/>
      <c r="R429" s="111" t="e">
        <f>P429/Q428*N428</f>
        <v>#DIV/0!</v>
      </c>
      <c r="S429" s="111" t="e">
        <f t="shared" si="71"/>
        <v>#DIV/0!</v>
      </c>
      <c r="T429" s="111" t="e">
        <f t="shared" si="72"/>
        <v>#DIV/0!</v>
      </c>
    </row>
    <row r="430" spans="1:20" ht="12.75" customHeight="1">
      <c r="A430" s="159"/>
      <c r="B430" s="82"/>
      <c r="C430" s="82"/>
      <c r="D430" s="82"/>
      <c r="E430" s="82"/>
      <c r="F430" s="82"/>
      <c r="G430" s="82"/>
      <c r="H430" s="82"/>
      <c r="I430" s="84"/>
      <c r="J430" s="93"/>
      <c r="K430" s="67"/>
      <c r="L430" s="104"/>
      <c r="M430" s="136"/>
      <c r="N430" s="82"/>
      <c r="O430" s="88"/>
      <c r="P430" s="89"/>
      <c r="Q430" s="82"/>
      <c r="R430" s="111" t="e">
        <f>P430/Q428*N428</f>
        <v>#DIV/0!</v>
      </c>
      <c r="S430" s="111" t="e">
        <f t="shared" si="71"/>
        <v>#DIV/0!</v>
      </c>
      <c r="T430" s="111" t="e">
        <f t="shared" si="72"/>
        <v>#DIV/0!</v>
      </c>
    </row>
    <row r="431" spans="1:20" ht="12.75" customHeight="1">
      <c r="A431" s="159"/>
      <c r="B431" s="82"/>
      <c r="C431" s="82"/>
      <c r="D431" s="82"/>
      <c r="E431" s="82"/>
      <c r="F431" s="82"/>
      <c r="G431" s="82"/>
      <c r="H431" s="82"/>
      <c r="I431" s="84"/>
      <c r="J431" s="93"/>
      <c r="K431" s="67"/>
      <c r="L431" s="104"/>
      <c r="M431" s="136"/>
      <c r="N431" s="82"/>
      <c r="O431" s="88"/>
      <c r="P431" s="89"/>
      <c r="Q431" s="82"/>
      <c r="R431" s="111" t="e">
        <f>P431/Q428*N428</f>
        <v>#DIV/0!</v>
      </c>
      <c r="S431" s="111" t="e">
        <f t="shared" si="71"/>
        <v>#DIV/0!</v>
      </c>
      <c r="T431" s="111" t="e">
        <f t="shared" si="72"/>
        <v>#DIV/0!</v>
      </c>
    </row>
    <row r="432" spans="1:20" ht="12.75" customHeight="1">
      <c r="A432" s="159"/>
      <c r="B432" s="82"/>
      <c r="C432" s="82"/>
      <c r="D432" s="82"/>
      <c r="E432" s="82"/>
      <c r="F432" s="82"/>
      <c r="G432" s="82"/>
      <c r="H432" s="82"/>
      <c r="I432" s="84"/>
      <c r="J432" s="93"/>
      <c r="K432" s="67"/>
      <c r="L432" s="104" t="s">
        <v>162</v>
      </c>
      <c r="M432" s="136">
        <v>1</v>
      </c>
      <c r="N432" s="82">
        <f>H400*M432/100</f>
        <v>0</v>
      </c>
      <c r="O432" s="88"/>
      <c r="P432" s="89"/>
      <c r="Q432" s="82">
        <f>P432+P433</f>
        <v>0</v>
      </c>
      <c r="R432" s="111" t="e">
        <f>P432/Q432*N432</f>
        <v>#DIV/0!</v>
      </c>
      <c r="S432" s="111" t="e">
        <f t="shared" si="71"/>
        <v>#DIV/0!</v>
      </c>
      <c r="T432" s="111" t="e">
        <f t="shared" si="72"/>
        <v>#DIV/0!</v>
      </c>
    </row>
    <row r="433" spans="1:20" ht="12.75" customHeight="1">
      <c r="A433" s="159"/>
      <c r="B433" s="82"/>
      <c r="C433" s="82"/>
      <c r="D433" s="82"/>
      <c r="E433" s="82"/>
      <c r="F433" s="82"/>
      <c r="G433" s="82"/>
      <c r="H433" s="82"/>
      <c r="I433" s="84"/>
      <c r="J433" s="93"/>
      <c r="K433" s="75"/>
      <c r="L433" s="104"/>
      <c r="M433" s="136"/>
      <c r="N433" s="82"/>
      <c r="O433" s="88"/>
      <c r="P433" s="89"/>
      <c r="Q433" s="82"/>
      <c r="R433" s="111" t="e">
        <f>P433/Q432*N432</f>
        <v>#DIV/0!</v>
      </c>
      <c r="S433" s="111" t="e">
        <f t="shared" si="71"/>
        <v>#DIV/0!</v>
      </c>
      <c r="T433" s="111" t="e">
        <f t="shared" si="72"/>
        <v>#DIV/0!</v>
      </c>
    </row>
    <row r="434" spans="1:20" ht="31.5" customHeight="1">
      <c r="A434" s="159"/>
      <c r="B434" s="82"/>
      <c r="C434" s="82"/>
      <c r="D434" s="82"/>
      <c r="E434" s="82"/>
      <c r="F434" s="82"/>
      <c r="G434" s="82"/>
      <c r="H434" s="82"/>
      <c r="I434" s="125" t="s">
        <v>134</v>
      </c>
      <c r="J434" s="126"/>
      <c r="K434" s="126"/>
      <c r="L434" s="127"/>
      <c r="M434" s="128">
        <v>5</v>
      </c>
      <c r="N434" s="128">
        <f>H400*M434/100</f>
        <v>0</v>
      </c>
      <c r="O434" s="88"/>
      <c r="P434" s="89"/>
      <c r="Q434" s="97"/>
      <c r="R434" s="195">
        <f>N434</f>
        <v>0</v>
      </c>
      <c r="S434" s="195">
        <f t="shared" si="71"/>
        <v>0</v>
      </c>
      <c r="T434" s="195">
        <f t="shared" si="72"/>
        <v>0</v>
      </c>
    </row>
    <row r="435" spans="1:20" ht="12.75" customHeight="1">
      <c r="A435" s="159"/>
      <c r="B435" s="82"/>
      <c r="C435" s="82"/>
      <c r="D435" s="82"/>
      <c r="E435" s="82"/>
      <c r="F435" s="82"/>
      <c r="G435" s="82"/>
      <c r="H435" s="82"/>
      <c r="I435" s="140" t="s">
        <v>26</v>
      </c>
      <c r="J435" s="141" t="s">
        <v>11</v>
      </c>
      <c r="K435" s="142"/>
      <c r="L435" s="143"/>
      <c r="M435" s="128">
        <v>4</v>
      </c>
      <c r="N435" s="128">
        <f>H400*M435/100</f>
        <v>0</v>
      </c>
      <c r="O435" s="88"/>
      <c r="P435" s="89"/>
      <c r="Q435" s="97"/>
      <c r="R435" s="194" t="e">
        <f>SUM(R436:R445)</f>
        <v>#DIV/0!</v>
      </c>
      <c r="S435" s="194" t="e">
        <f>SUM(S436:S445)</f>
        <v>#DIV/0!</v>
      </c>
      <c r="T435" s="194" t="e">
        <f>SUM(T436:T445)</f>
        <v>#DIV/0!</v>
      </c>
    </row>
    <row r="436" spans="1:20" ht="12.75" customHeight="1">
      <c r="A436" s="159"/>
      <c r="B436" s="82"/>
      <c r="C436" s="82"/>
      <c r="D436" s="82"/>
      <c r="E436" s="82"/>
      <c r="F436" s="82"/>
      <c r="G436" s="82"/>
      <c r="H436" s="82"/>
      <c r="I436" s="140"/>
      <c r="J436" s="93" t="s">
        <v>10</v>
      </c>
      <c r="K436" s="144" t="s">
        <v>7</v>
      </c>
      <c r="L436" s="145"/>
      <c r="M436" s="105">
        <v>3</v>
      </c>
      <c r="N436" s="105">
        <f>H400*M436/100</f>
        <v>0</v>
      </c>
      <c r="O436" s="88"/>
      <c r="P436" s="89"/>
      <c r="Q436" s="82">
        <f>P436+P437+P438+P439</f>
        <v>0</v>
      </c>
      <c r="R436" s="111" t="e">
        <f>P436/Q436*N436</f>
        <v>#DIV/0!</v>
      </c>
      <c r="S436" s="111" t="e">
        <f aca="true" t="shared" si="73" ref="S436:S445">R436/1.302</f>
        <v>#DIV/0!</v>
      </c>
      <c r="T436" s="111" t="e">
        <f aca="true" t="shared" si="74" ref="T436:T445">R436-S436</f>
        <v>#DIV/0!</v>
      </c>
    </row>
    <row r="437" spans="1:20" ht="12.75" customHeight="1">
      <c r="A437" s="159"/>
      <c r="B437" s="82"/>
      <c r="C437" s="82"/>
      <c r="D437" s="82"/>
      <c r="E437" s="82"/>
      <c r="F437" s="82"/>
      <c r="G437" s="82"/>
      <c r="H437" s="82"/>
      <c r="I437" s="140"/>
      <c r="J437" s="93"/>
      <c r="K437" s="146"/>
      <c r="L437" s="147"/>
      <c r="M437" s="105"/>
      <c r="N437" s="105"/>
      <c r="O437" s="88"/>
      <c r="P437" s="89"/>
      <c r="Q437" s="82"/>
      <c r="R437" s="111" t="e">
        <f>P437/Q436*N436</f>
        <v>#DIV/0!</v>
      </c>
      <c r="S437" s="111" t="e">
        <f t="shared" si="73"/>
        <v>#DIV/0!</v>
      </c>
      <c r="T437" s="111" t="e">
        <f t="shared" si="74"/>
        <v>#DIV/0!</v>
      </c>
    </row>
    <row r="438" spans="1:20" ht="12.75" customHeight="1">
      <c r="A438" s="159"/>
      <c r="B438" s="82"/>
      <c r="C438" s="82"/>
      <c r="D438" s="82"/>
      <c r="E438" s="82"/>
      <c r="F438" s="82"/>
      <c r="G438" s="82"/>
      <c r="H438" s="82"/>
      <c r="I438" s="140"/>
      <c r="J438" s="93"/>
      <c r="K438" s="146"/>
      <c r="L438" s="147"/>
      <c r="M438" s="105"/>
      <c r="N438" s="105"/>
      <c r="O438" s="88"/>
      <c r="P438" s="89"/>
      <c r="Q438" s="82"/>
      <c r="R438" s="111" t="e">
        <f>P438/Q436*N436</f>
        <v>#DIV/0!</v>
      </c>
      <c r="S438" s="111" t="e">
        <f t="shared" si="73"/>
        <v>#DIV/0!</v>
      </c>
      <c r="T438" s="111" t="e">
        <f t="shared" si="74"/>
        <v>#DIV/0!</v>
      </c>
    </row>
    <row r="439" spans="1:20" ht="12.75" customHeight="1">
      <c r="A439" s="159"/>
      <c r="B439" s="82"/>
      <c r="C439" s="82"/>
      <c r="D439" s="82"/>
      <c r="E439" s="82"/>
      <c r="F439" s="82"/>
      <c r="G439" s="82"/>
      <c r="H439" s="82"/>
      <c r="I439" s="140"/>
      <c r="J439" s="93"/>
      <c r="K439" s="148"/>
      <c r="L439" s="149"/>
      <c r="M439" s="105"/>
      <c r="N439" s="105"/>
      <c r="O439" s="88"/>
      <c r="P439" s="89"/>
      <c r="Q439" s="82"/>
      <c r="R439" s="111" t="e">
        <f>P439/Q436*N436</f>
        <v>#DIV/0!</v>
      </c>
      <c r="S439" s="111" t="e">
        <f t="shared" si="73"/>
        <v>#DIV/0!</v>
      </c>
      <c r="T439" s="111" t="e">
        <f t="shared" si="74"/>
        <v>#DIV/0!</v>
      </c>
    </row>
    <row r="440" spans="1:20" ht="12.75" customHeight="1">
      <c r="A440" s="159"/>
      <c r="B440" s="82"/>
      <c r="C440" s="82"/>
      <c r="D440" s="82"/>
      <c r="E440" s="82"/>
      <c r="F440" s="82"/>
      <c r="G440" s="82"/>
      <c r="H440" s="82"/>
      <c r="I440" s="140"/>
      <c r="J440" s="93"/>
      <c r="K440" s="144" t="s">
        <v>8</v>
      </c>
      <c r="L440" s="145"/>
      <c r="M440" s="105">
        <v>1</v>
      </c>
      <c r="N440" s="105">
        <f>H400*M440/100</f>
        <v>0</v>
      </c>
      <c r="O440" s="88"/>
      <c r="P440" s="89"/>
      <c r="Q440" s="82">
        <f>P440+P441+P442+P443+P444+P445</f>
        <v>0</v>
      </c>
      <c r="R440" s="111" t="e">
        <f>P440/Q440*N440</f>
        <v>#DIV/0!</v>
      </c>
      <c r="S440" s="111" t="e">
        <f t="shared" si="73"/>
        <v>#DIV/0!</v>
      </c>
      <c r="T440" s="111" t="e">
        <f t="shared" si="74"/>
        <v>#DIV/0!</v>
      </c>
    </row>
    <row r="441" spans="1:20" ht="12.75" customHeight="1">
      <c r="A441" s="159"/>
      <c r="B441" s="82"/>
      <c r="C441" s="82"/>
      <c r="D441" s="82"/>
      <c r="E441" s="82"/>
      <c r="F441" s="82"/>
      <c r="G441" s="82"/>
      <c r="H441" s="82"/>
      <c r="I441" s="140"/>
      <c r="J441" s="93"/>
      <c r="K441" s="146"/>
      <c r="L441" s="147"/>
      <c r="M441" s="105"/>
      <c r="N441" s="105"/>
      <c r="O441" s="88"/>
      <c r="P441" s="89"/>
      <c r="Q441" s="82"/>
      <c r="R441" s="111" t="e">
        <f>P441/Q440*N440</f>
        <v>#DIV/0!</v>
      </c>
      <c r="S441" s="111" t="e">
        <f t="shared" si="73"/>
        <v>#DIV/0!</v>
      </c>
      <c r="T441" s="111" t="e">
        <f t="shared" si="74"/>
        <v>#DIV/0!</v>
      </c>
    </row>
    <row r="442" spans="1:20" ht="12.75" customHeight="1">
      <c r="A442" s="159"/>
      <c r="B442" s="82"/>
      <c r="C442" s="82"/>
      <c r="D442" s="82"/>
      <c r="E442" s="82"/>
      <c r="F442" s="82"/>
      <c r="G442" s="82"/>
      <c r="H442" s="82"/>
      <c r="I442" s="140"/>
      <c r="J442" s="93"/>
      <c r="K442" s="146"/>
      <c r="L442" s="147"/>
      <c r="M442" s="105"/>
      <c r="N442" s="105"/>
      <c r="O442" s="88"/>
      <c r="P442" s="89"/>
      <c r="Q442" s="82"/>
      <c r="R442" s="111" t="e">
        <f>P442/Q440*N440</f>
        <v>#DIV/0!</v>
      </c>
      <c r="S442" s="111" t="e">
        <f t="shared" si="73"/>
        <v>#DIV/0!</v>
      </c>
      <c r="T442" s="111" t="e">
        <f t="shared" si="74"/>
        <v>#DIV/0!</v>
      </c>
    </row>
    <row r="443" spans="1:20" ht="12.75" customHeight="1">
      <c r="A443" s="159"/>
      <c r="B443" s="82"/>
      <c r="C443" s="82"/>
      <c r="D443" s="82"/>
      <c r="E443" s="82"/>
      <c r="F443" s="82"/>
      <c r="G443" s="82"/>
      <c r="H443" s="82"/>
      <c r="I443" s="140"/>
      <c r="J443" s="93"/>
      <c r="K443" s="146"/>
      <c r="L443" s="147"/>
      <c r="M443" s="105"/>
      <c r="N443" s="105"/>
      <c r="O443" s="88"/>
      <c r="P443" s="89"/>
      <c r="Q443" s="82"/>
      <c r="R443" s="111" t="e">
        <f>P443/Q440*N440</f>
        <v>#DIV/0!</v>
      </c>
      <c r="S443" s="111" t="e">
        <f t="shared" si="73"/>
        <v>#DIV/0!</v>
      </c>
      <c r="T443" s="111" t="e">
        <f t="shared" si="74"/>
        <v>#DIV/0!</v>
      </c>
    </row>
    <row r="444" spans="1:20" ht="12.75" customHeight="1">
      <c r="A444" s="159"/>
      <c r="B444" s="82"/>
      <c r="C444" s="82"/>
      <c r="D444" s="82"/>
      <c r="E444" s="82"/>
      <c r="F444" s="82"/>
      <c r="G444" s="82"/>
      <c r="H444" s="82"/>
      <c r="I444" s="140"/>
      <c r="J444" s="93"/>
      <c r="K444" s="146"/>
      <c r="L444" s="147"/>
      <c r="M444" s="105"/>
      <c r="N444" s="105"/>
      <c r="O444" s="88"/>
      <c r="P444" s="89"/>
      <c r="Q444" s="82"/>
      <c r="R444" s="111" t="e">
        <f>P444/Q440*N440</f>
        <v>#DIV/0!</v>
      </c>
      <c r="S444" s="111" t="e">
        <f t="shared" si="73"/>
        <v>#DIV/0!</v>
      </c>
      <c r="T444" s="111" t="e">
        <f t="shared" si="74"/>
        <v>#DIV/0!</v>
      </c>
    </row>
    <row r="445" spans="1:20" ht="12.75" customHeight="1">
      <c r="A445" s="159"/>
      <c r="B445" s="82"/>
      <c r="C445" s="82"/>
      <c r="D445" s="82"/>
      <c r="E445" s="82"/>
      <c r="F445" s="82"/>
      <c r="G445" s="82"/>
      <c r="H445" s="82"/>
      <c r="I445" s="140"/>
      <c r="J445" s="93"/>
      <c r="K445" s="148"/>
      <c r="L445" s="149"/>
      <c r="M445" s="105"/>
      <c r="N445" s="105"/>
      <c r="O445" s="88"/>
      <c r="P445" s="89"/>
      <c r="Q445" s="82"/>
      <c r="R445" s="111" t="e">
        <f>P445/Q440*N440</f>
        <v>#DIV/0!</v>
      </c>
      <c r="S445" s="111" t="e">
        <f t="shared" si="73"/>
        <v>#DIV/0!</v>
      </c>
      <c r="T445" s="111" t="e">
        <f t="shared" si="74"/>
        <v>#DIV/0!</v>
      </c>
    </row>
    <row r="446" spans="1:20" ht="12.75" customHeight="1">
      <c r="A446" s="159" t="s">
        <v>191</v>
      </c>
      <c r="B446" s="82"/>
      <c r="C446" s="82">
        <v>6000</v>
      </c>
      <c r="D446" s="82">
        <f>C446*B446</f>
        <v>0</v>
      </c>
      <c r="E446" s="82">
        <f>D446*45%</f>
        <v>0</v>
      </c>
      <c r="F446" s="82">
        <f>D446*55%</f>
        <v>0</v>
      </c>
      <c r="G446" s="82">
        <f>F446*15%</f>
        <v>0</v>
      </c>
      <c r="H446" s="82">
        <f>F446-G446</f>
        <v>0</v>
      </c>
      <c r="I446" s="84" t="s">
        <v>25</v>
      </c>
      <c r="J446" s="125" t="s">
        <v>5</v>
      </c>
      <c r="K446" s="126"/>
      <c r="L446" s="127"/>
      <c r="M446" s="128">
        <v>96</v>
      </c>
      <c r="N446" s="128">
        <f>H446*M446/100</f>
        <v>0</v>
      </c>
      <c r="O446" s="88"/>
      <c r="P446" s="89"/>
      <c r="Q446" s="97"/>
      <c r="R446" s="194" t="e">
        <f>SUM(R448:R479)</f>
        <v>#DIV/0!</v>
      </c>
      <c r="S446" s="194" t="e">
        <f>SUM(S448:S479)</f>
        <v>#DIV/0!</v>
      </c>
      <c r="T446" s="194" t="e">
        <f>SUM(T448:T479)</f>
        <v>#DIV/0!</v>
      </c>
    </row>
    <row r="447" spans="1:20" ht="12.75" customHeight="1">
      <c r="A447" s="159"/>
      <c r="B447" s="82"/>
      <c r="C447" s="82"/>
      <c r="D447" s="82"/>
      <c r="E447" s="82"/>
      <c r="F447" s="82"/>
      <c r="G447" s="82"/>
      <c r="H447" s="82"/>
      <c r="I447" s="84"/>
      <c r="J447" s="93" t="s">
        <v>10</v>
      </c>
      <c r="K447" s="151" t="s">
        <v>7</v>
      </c>
      <c r="L447" s="152"/>
      <c r="M447" s="110">
        <v>43</v>
      </c>
      <c r="N447" s="110">
        <f>H446*M447/100</f>
        <v>0</v>
      </c>
      <c r="O447" s="88"/>
      <c r="P447" s="89"/>
      <c r="Q447" s="97"/>
      <c r="R447" s="111"/>
      <c r="S447" s="111"/>
      <c r="T447" s="111"/>
    </row>
    <row r="448" spans="1:20" ht="31.5" customHeight="1">
      <c r="A448" s="159"/>
      <c r="B448" s="82"/>
      <c r="C448" s="82"/>
      <c r="D448" s="82"/>
      <c r="E448" s="82"/>
      <c r="F448" s="82"/>
      <c r="G448" s="82"/>
      <c r="H448" s="82"/>
      <c r="I448" s="84"/>
      <c r="J448" s="93"/>
      <c r="K448" s="68" t="s">
        <v>10</v>
      </c>
      <c r="L448" s="98" t="s">
        <v>165</v>
      </c>
      <c r="M448" s="170">
        <v>6</v>
      </c>
      <c r="N448" s="170">
        <f>H446*M448/100</f>
        <v>0</v>
      </c>
      <c r="O448" s="88"/>
      <c r="P448" s="89"/>
      <c r="Q448" s="97"/>
      <c r="R448" s="111">
        <f>N448</f>
        <v>0</v>
      </c>
      <c r="S448" s="111">
        <f aca="true" t="shared" si="75" ref="S448:S454">R448/1.302</f>
        <v>0</v>
      </c>
      <c r="T448" s="111">
        <f aca="true" t="shared" si="76" ref="T448:T454">R448-S448</f>
        <v>0</v>
      </c>
    </row>
    <row r="449" spans="1:20" ht="30" customHeight="1">
      <c r="A449" s="159"/>
      <c r="B449" s="82"/>
      <c r="C449" s="82"/>
      <c r="D449" s="82"/>
      <c r="E449" s="82"/>
      <c r="F449" s="82"/>
      <c r="G449" s="82"/>
      <c r="H449" s="82"/>
      <c r="I449" s="84"/>
      <c r="J449" s="93"/>
      <c r="K449" s="68"/>
      <c r="L449" s="98" t="s">
        <v>167</v>
      </c>
      <c r="M449" s="170">
        <v>4</v>
      </c>
      <c r="N449" s="170">
        <f>H446*M449/100</f>
        <v>0</v>
      </c>
      <c r="O449" s="88"/>
      <c r="P449" s="89"/>
      <c r="Q449" s="97"/>
      <c r="R449" s="111">
        <f>N449</f>
        <v>0</v>
      </c>
      <c r="S449" s="111">
        <f t="shared" si="75"/>
        <v>0</v>
      </c>
      <c r="T449" s="111">
        <f t="shared" si="76"/>
        <v>0</v>
      </c>
    </row>
    <row r="450" spans="1:20" ht="12.75" customHeight="1">
      <c r="A450" s="159"/>
      <c r="B450" s="82"/>
      <c r="C450" s="82"/>
      <c r="D450" s="82"/>
      <c r="E450" s="82"/>
      <c r="F450" s="82"/>
      <c r="G450" s="82"/>
      <c r="H450" s="82"/>
      <c r="I450" s="84"/>
      <c r="J450" s="93"/>
      <c r="K450" s="68"/>
      <c r="L450" s="104" t="s">
        <v>166</v>
      </c>
      <c r="M450" s="171">
        <v>28</v>
      </c>
      <c r="N450" s="171">
        <f>H446*M450/100</f>
        <v>0</v>
      </c>
      <c r="O450" s="88"/>
      <c r="P450" s="89"/>
      <c r="Q450" s="82">
        <f>P450+P453+P451+P452</f>
        <v>0</v>
      </c>
      <c r="R450" s="111" t="e">
        <f>P450/Q450*N450</f>
        <v>#DIV/0!</v>
      </c>
      <c r="S450" s="111" t="e">
        <f t="shared" si="75"/>
        <v>#DIV/0!</v>
      </c>
      <c r="T450" s="111" t="e">
        <f t="shared" si="76"/>
        <v>#DIV/0!</v>
      </c>
    </row>
    <row r="451" spans="1:20" ht="12.75" customHeight="1">
      <c r="A451" s="159"/>
      <c r="B451" s="82"/>
      <c r="C451" s="82"/>
      <c r="D451" s="82"/>
      <c r="E451" s="82"/>
      <c r="F451" s="82"/>
      <c r="G451" s="82"/>
      <c r="H451" s="82"/>
      <c r="I451" s="84"/>
      <c r="J451" s="93"/>
      <c r="K451" s="68"/>
      <c r="L451" s="104"/>
      <c r="M451" s="171"/>
      <c r="N451" s="171"/>
      <c r="O451" s="88"/>
      <c r="P451" s="89"/>
      <c r="Q451" s="82"/>
      <c r="R451" s="111" t="e">
        <f>P451/Q450*N450</f>
        <v>#DIV/0!</v>
      </c>
      <c r="S451" s="111" t="e">
        <f t="shared" si="75"/>
        <v>#DIV/0!</v>
      </c>
      <c r="T451" s="111" t="e">
        <f t="shared" si="76"/>
        <v>#DIV/0!</v>
      </c>
    </row>
    <row r="452" spans="1:20" ht="12.75" customHeight="1">
      <c r="A452" s="159"/>
      <c r="B452" s="82"/>
      <c r="C452" s="82"/>
      <c r="D452" s="82"/>
      <c r="E452" s="82"/>
      <c r="F452" s="82"/>
      <c r="G452" s="82"/>
      <c r="H452" s="82"/>
      <c r="I452" s="84"/>
      <c r="J452" s="93"/>
      <c r="K452" s="68"/>
      <c r="L452" s="104"/>
      <c r="M452" s="171"/>
      <c r="N452" s="171"/>
      <c r="O452" s="88"/>
      <c r="P452" s="89"/>
      <c r="Q452" s="82"/>
      <c r="R452" s="111" t="e">
        <f>P452/Q450*N450</f>
        <v>#DIV/0!</v>
      </c>
      <c r="S452" s="111" t="e">
        <f t="shared" si="75"/>
        <v>#DIV/0!</v>
      </c>
      <c r="T452" s="111" t="e">
        <f t="shared" si="76"/>
        <v>#DIV/0!</v>
      </c>
    </row>
    <row r="453" spans="1:20" ht="12.75" customHeight="1">
      <c r="A453" s="159"/>
      <c r="B453" s="82"/>
      <c r="C453" s="82"/>
      <c r="D453" s="82"/>
      <c r="E453" s="82"/>
      <c r="F453" s="82"/>
      <c r="G453" s="82"/>
      <c r="H453" s="82"/>
      <c r="I453" s="84"/>
      <c r="J453" s="93"/>
      <c r="K453" s="68"/>
      <c r="L453" s="104"/>
      <c r="M453" s="171"/>
      <c r="N453" s="171"/>
      <c r="O453" s="88"/>
      <c r="P453" s="89"/>
      <c r="Q453" s="82"/>
      <c r="R453" s="111" t="e">
        <f>P453/Q450*N450</f>
        <v>#DIV/0!</v>
      </c>
      <c r="S453" s="111" t="e">
        <f t="shared" si="75"/>
        <v>#DIV/0!</v>
      </c>
      <c r="T453" s="111" t="e">
        <f t="shared" si="76"/>
        <v>#DIV/0!</v>
      </c>
    </row>
    <row r="454" spans="1:20" ht="12.75" customHeight="1">
      <c r="A454" s="159"/>
      <c r="B454" s="82"/>
      <c r="C454" s="82"/>
      <c r="D454" s="82"/>
      <c r="E454" s="82"/>
      <c r="F454" s="82"/>
      <c r="G454" s="82"/>
      <c r="H454" s="82"/>
      <c r="I454" s="84"/>
      <c r="J454" s="93"/>
      <c r="K454" s="68"/>
      <c r="L454" s="98" t="s">
        <v>19</v>
      </c>
      <c r="M454" s="170">
        <f>M447-M448-M449-M450</f>
        <v>5</v>
      </c>
      <c r="N454" s="170">
        <f>H446*M454/100</f>
        <v>0</v>
      </c>
      <c r="O454" s="88"/>
      <c r="P454" s="89"/>
      <c r="Q454" s="97"/>
      <c r="R454" s="111">
        <f>N454</f>
        <v>0</v>
      </c>
      <c r="S454" s="111">
        <f t="shared" si="75"/>
        <v>0</v>
      </c>
      <c r="T454" s="111">
        <f t="shared" si="76"/>
        <v>0</v>
      </c>
    </row>
    <row r="455" spans="1:20" ht="26.25" customHeight="1">
      <c r="A455" s="159"/>
      <c r="B455" s="82"/>
      <c r="C455" s="82"/>
      <c r="D455" s="82"/>
      <c r="E455" s="82"/>
      <c r="F455" s="82"/>
      <c r="G455" s="82"/>
      <c r="H455" s="82"/>
      <c r="I455" s="84"/>
      <c r="J455" s="93"/>
      <c r="K455" s="151" t="s">
        <v>8</v>
      </c>
      <c r="L455" s="152"/>
      <c r="M455" s="110">
        <v>41</v>
      </c>
      <c r="N455" s="110">
        <f>H446*M455/100</f>
        <v>0</v>
      </c>
      <c r="O455" s="88"/>
      <c r="P455" s="89"/>
      <c r="Q455" s="97"/>
      <c r="R455" s="111"/>
      <c r="S455" s="111"/>
      <c r="T455" s="111"/>
    </row>
    <row r="456" spans="1:20" ht="12.75" customHeight="1">
      <c r="A456" s="159"/>
      <c r="B456" s="82"/>
      <c r="C456" s="82"/>
      <c r="D456" s="82"/>
      <c r="E456" s="82"/>
      <c r="F456" s="82"/>
      <c r="G456" s="82"/>
      <c r="H456" s="82"/>
      <c r="I456" s="84"/>
      <c r="J456" s="93"/>
      <c r="K456" s="68" t="s">
        <v>10</v>
      </c>
      <c r="L456" s="98" t="s">
        <v>20</v>
      </c>
      <c r="M456" s="99">
        <v>4</v>
      </c>
      <c r="N456" s="99">
        <f>H446*M456/100</f>
        <v>0</v>
      </c>
      <c r="O456" s="88"/>
      <c r="P456" s="89"/>
      <c r="Q456" s="97"/>
      <c r="R456" s="111">
        <f>N456</f>
        <v>0</v>
      </c>
      <c r="S456" s="111">
        <f aca="true" t="shared" si="77" ref="S456:S466">R456/1.302</f>
        <v>0</v>
      </c>
      <c r="T456" s="111">
        <f aca="true" t="shared" si="78" ref="T456:T466">R456-S456</f>
        <v>0</v>
      </c>
    </row>
    <row r="457" spans="1:20" ht="12.75" customHeight="1">
      <c r="A457" s="159"/>
      <c r="B457" s="82"/>
      <c r="C457" s="82"/>
      <c r="D457" s="82"/>
      <c r="E457" s="82"/>
      <c r="F457" s="82"/>
      <c r="G457" s="82"/>
      <c r="H457" s="82"/>
      <c r="I457" s="84"/>
      <c r="J457" s="93"/>
      <c r="K457" s="68"/>
      <c r="L457" s="104" t="s">
        <v>173</v>
      </c>
      <c r="M457" s="105">
        <v>19</v>
      </c>
      <c r="N457" s="105">
        <f>H446*M457/100</f>
        <v>0</v>
      </c>
      <c r="O457" s="88"/>
      <c r="P457" s="89"/>
      <c r="Q457" s="82">
        <f>P457+P459+P460+P458</f>
        <v>0</v>
      </c>
      <c r="R457" s="111" t="e">
        <f>P457/Q457*N457</f>
        <v>#DIV/0!</v>
      </c>
      <c r="S457" s="111" t="e">
        <f t="shared" si="77"/>
        <v>#DIV/0!</v>
      </c>
      <c r="T457" s="111" t="e">
        <f t="shared" si="78"/>
        <v>#DIV/0!</v>
      </c>
    </row>
    <row r="458" spans="1:20" ht="12.75" customHeight="1">
      <c r="A458" s="159"/>
      <c r="B458" s="82"/>
      <c r="C458" s="82"/>
      <c r="D458" s="82"/>
      <c r="E458" s="82"/>
      <c r="F458" s="82"/>
      <c r="G458" s="82"/>
      <c r="H458" s="82"/>
      <c r="I458" s="84"/>
      <c r="J458" s="93"/>
      <c r="K458" s="68"/>
      <c r="L458" s="104"/>
      <c r="M458" s="105"/>
      <c r="N458" s="105"/>
      <c r="O458" s="88"/>
      <c r="P458" s="89"/>
      <c r="Q458" s="82"/>
      <c r="R458" s="111" t="e">
        <f>P458/Q457*N457</f>
        <v>#DIV/0!</v>
      </c>
      <c r="S458" s="111" t="e">
        <f t="shared" si="77"/>
        <v>#DIV/0!</v>
      </c>
      <c r="T458" s="111" t="e">
        <f t="shared" si="78"/>
        <v>#DIV/0!</v>
      </c>
    </row>
    <row r="459" spans="1:20" ht="12.75" customHeight="1">
      <c r="A459" s="159"/>
      <c r="B459" s="82"/>
      <c r="C459" s="82"/>
      <c r="D459" s="82"/>
      <c r="E459" s="82"/>
      <c r="F459" s="82"/>
      <c r="G459" s="82"/>
      <c r="H459" s="82"/>
      <c r="I459" s="84"/>
      <c r="J459" s="93"/>
      <c r="K459" s="68"/>
      <c r="L459" s="104"/>
      <c r="M459" s="105"/>
      <c r="N459" s="105"/>
      <c r="O459" s="88"/>
      <c r="P459" s="89"/>
      <c r="Q459" s="82"/>
      <c r="R459" s="111" t="e">
        <f>P459/Q457*N457</f>
        <v>#DIV/0!</v>
      </c>
      <c r="S459" s="111" t="e">
        <f t="shared" si="77"/>
        <v>#DIV/0!</v>
      </c>
      <c r="T459" s="111" t="e">
        <f t="shared" si="78"/>
        <v>#DIV/0!</v>
      </c>
    </row>
    <row r="460" spans="1:20" ht="12.75" customHeight="1">
      <c r="A460" s="159"/>
      <c r="B460" s="82"/>
      <c r="C460" s="82"/>
      <c r="D460" s="82"/>
      <c r="E460" s="82"/>
      <c r="F460" s="82"/>
      <c r="G460" s="82"/>
      <c r="H460" s="82"/>
      <c r="I460" s="84"/>
      <c r="J460" s="93"/>
      <c r="K460" s="68"/>
      <c r="L460" s="104"/>
      <c r="M460" s="105"/>
      <c r="N460" s="105"/>
      <c r="O460" s="88"/>
      <c r="P460" s="89"/>
      <c r="Q460" s="82"/>
      <c r="R460" s="111" t="e">
        <f>P460/Q457*N457</f>
        <v>#DIV/0!</v>
      </c>
      <c r="S460" s="111" t="e">
        <f t="shared" si="77"/>
        <v>#DIV/0!</v>
      </c>
      <c r="T460" s="111" t="e">
        <f t="shared" si="78"/>
        <v>#DIV/0!</v>
      </c>
    </row>
    <row r="461" spans="1:20" ht="19.5" customHeight="1">
      <c r="A461" s="159"/>
      <c r="B461" s="82"/>
      <c r="C461" s="82"/>
      <c r="D461" s="82"/>
      <c r="E461" s="82"/>
      <c r="F461" s="82"/>
      <c r="G461" s="82"/>
      <c r="H461" s="82"/>
      <c r="I461" s="84"/>
      <c r="J461" s="93"/>
      <c r="K461" s="68"/>
      <c r="L461" s="98" t="s">
        <v>200</v>
      </c>
      <c r="M461" s="99">
        <v>4</v>
      </c>
      <c r="N461" s="99">
        <f>H446*M461/100</f>
        <v>0</v>
      </c>
      <c r="O461" s="88"/>
      <c r="P461" s="89"/>
      <c r="Q461" s="97"/>
      <c r="R461" s="111">
        <f>N461</f>
        <v>0</v>
      </c>
      <c r="S461" s="111">
        <f t="shared" si="77"/>
        <v>0</v>
      </c>
      <c r="T461" s="111">
        <f t="shared" si="78"/>
        <v>0</v>
      </c>
    </row>
    <row r="462" spans="1:20" ht="12.75" customHeight="1">
      <c r="A462" s="159"/>
      <c r="B462" s="82"/>
      <c r="C462" s="82"/>
      <c r="D462" s="82"/>
      <c r="E462" s="82"/>
      <c r="F462" s="82"/>
      <c r="G462" s="82"/>
      <c r="H462" s="82"/>
      <c r="I462" s="84"/>
      <c r="J462" s="93"/>
      <c r="K462" s="68"/>
      <c r="L462" s="104" t="s">
        <v>23</v>
      </c>
      <c r="M462" s="105">
        <f>M455-M456-M457-M461</f>
        <v>14</v>
      </c>
      <c r="N462" s="105">
        <f>H446*M462/100</f>
        <v>0</v>
      </c>
      <c r="O462" s="88"/>
      <c r="P462" s="89"/>
      <c r="Q462" s="82">
        <f>P462+P463+P464+P465+P466</f>
        <v>0</v>
      </c>
      <c r="R462" s="111" t="e">
        <f>P462/Q462*N462</f>
        <v>#DIV/0!</v>
      </c>
      <c r="S462" s="111" t="e">
        <f t="shared" si="77"/>
        <v>#DIV/0!</v>
      </c>
      <c r="T462" s="111" t="e">
        <f t="shared" si="78"/>
        <v>#DIV/0!</v>
      </c>
    </row>
    <row r="463" spans="1:20" ht="12.75">
      <c r="A463" s="159"/>
      <c r="B463" s="82"/>
      <c r="C463" s="82"/>
      <c r="D463" s="82"/>
      <c r="E463" s="82"/>
      <c r="F463" s="82"/>
      <c r="G463" s="82"/>
      <c r="H463" s="82"/>
      <c r="I463" s="84"/>
      <c r="J463" s="93"/>
      <c r="K463" s="68"/>
      <c r="L463" s="104"/>
      <c r="M463" s="105"/>
      <c r="N463" s="105"/>
      <c r="O463" s="88"/>
      <c r="P463" s="89"/>
      <c r="Q463" s="82"/>
      <c r="R463" s="111" t="e">
        <f>P463/Q462*N462</f>
        <v>#DIV/0!</v>
      </c>
      <c r="S463" s="111" t="e">
        <f t="shared" si="77"/>
        <v>#DIV/0!</v>
      </c>
      <c r="T463" s="111" t="e">
        <f t="shared" si="78"/>
        <v>#DIV/0!</v>
      </c>
    </row>
    <row r="464" spans="1:20" ht="12.75">
      <c r="A464" s="159"/>
      <c r="B464" s="82"/>
      <c r="C464" s="82"/>
      <c r="D464" s="82"/>
      <c r="E464" s="82"/>
      <c r="F464" s="82"/>
      <c r="G464" s="82"/>
      <c r="H464" s="82"/>
      <c r="I464" s="84"/>
      <c r="J464" s="93"/>
      <c r="K464" s="68"/>
      <c r="L464" s="104"/>
      <c r="M464" s="105"/>
      <c r="N464" s="105"/>
      <c r="O464" s="88"/>
      <c r="P464" s="89"/>
      <c r="Q464" s="82"/>
      <c r="R464" s="111" t="e">
        <f>P464/Q462*N462</f>
        <v>#DIV/0!</v>
      </c>
      <c r="S464" s="111" t="e">
        <f t="shared" si="77"/>
        <v>#DIV/0!</v>
      </c>
      <c r="T464" s="111" t="e">
        <f t="shared" si="78"/>
        <v>#DIV/0!</v>
      </c>
    </row>
    <row r="465" spans="1:20" ht="12.75">
      <c r="A465" s="159"/>
      <c r="B465" s="82"/>
      <c r="C465" s="82"/>
      <c r="D465" s="82"/>
      <c r="E465" s="82"/>
      <c r="F465" s="82"/>
      <c r="G465" s="82"/>
      <c r="H465" s="82"/>
      <c r="I465" s="84"/>
      <c r="J465" s="93"/>
      <c r="K465" s="68"/>
      <c r="L465" s="104"/>
      <c r="M465" s="105"/>
      <c r="N465" s="105"/>
      <c r="O465" s="88"/>
      <c r="P465" s="89"/>
      <c r="Q465" s="82"/>
      <c r="R465" s="111" t="e">
        <f>P465/Q462*N462</f>
        <v>#DIV/0!</v>
      </c>
      <c r="S465" s="111" t="e">
        <f t="shared" si="77"/>
        <v>#DIV/0!</v>
      </c>
      <c r="T465" s="111" t="e">
        <f t="shared" si="78"/>
        <v>#DIV/0!</v>
      </c>
    </row>
    <row r="466" spans="1:20" ht="12.75">
      <c r="A466" s="159"/>
      <c r="B466" s="82"/>
      <c r="C466" s="82"/>
      <c r="D466" s="82"/>
      <c r="E466" s="82"/>
      <c r="F466" s="82"/>
      <c r="G466" s="82"/>
      <c r="H466" s="82"/>
      <c r="I466" s="84"/>
      <c r="J466" s="93"/>
      <c r="K466" s="68"/>
      <c r="L466" s="104"/>
      <c r="M466" s="105"/>
      <c r="N466" s="105"/>
      <c r="O466" s="88"/>
      <c r="P466" s="89"/>
      <c r="Q466" s="82"/>
      <c r="R466" s="111" t="e">
        <f>P466/Q462*N462</f>
        <v>#DIV/0!</v>
      </c>
      <c r="S466" s="111" t="e">
        <f t="shared" si="77"/>
        <v>#DIV/0!</v>
      </c>
      <c r="T466" s="111" t="e">
        <f t="shared" si="78"/>
        <v>#DIV/0!</v>
      </c>
    </row>
    <row r="467" spans="1:20" ht="27.75" customHeight="1">
      <c r="A467" s="159"/>
      <c r="B467" s="82"/>
      <c r="C467" s="82"/>
      <c r="D467" s="82"/>
      <c r="E467" s="82"/>
      <c r="F467" s="82"/>
      <c r="G467" s="82"/>
      <c r="H467" s="82"/>
      <c r="I467" s="84"/>
      <c r="J467" s="93"/>
      <c r="K467" s="151" t="s">
        <v>9</v>
      </c>
      <c r="L467" s="152"/>
      <c r="M467" s="110">
        <v>12</v>
      </c>
      <c r="N467" s="110">
        <f>H446*M467/100</f>
        <v>0</v>
      </c>
      <c r="O467" s="88"/>
      <c r="P467" s="89"/>
      <c r="Q467" s="97"/>
      <c r="R467" s="111"/>
      <c r="S467" s="111"/>
      <c r="T467" s="111"/>
    </row>
    <row r="468" spans="1:20" ht="12.75">
      <c r="A468" s="159"/>
      <c r="B468" s="82"/>
      <c r="C468" s="82"/>
      <c r="D468" s="82"/>
      <c r="E468" s="82"/>
      <c r="F468" s="82"/>
      <c r="G468" s="82"/>
      <c r="H468" s="82"/>
      <c r="I468" s="84"/>
      <c r="J468" s="93"/>
      <c r="K468" s="64" t="s">
        <v>10</v>
      </c>
      <c r="L468" s="98" t="s">
        <v>24</v>
      </c>
      <c r="M468" s="99">
        <v>1</v>
      </c>
      <c r="N468" s="99">
        <f>H446*M468/100</f>
        <v>0</v>
      </c>
      <c r="O468" s="88"/>
      <c r="P468" s="89"/>
      <c r="Q468" s="97"/>
      <c r="R468" s="111">
        <f>N468</f>
        <v>0</v>
      </c>
      <c r="S468" s="111">
        <f aca="true" t="shared" si="79" ref="S468:S479">R468/1.302</f>
        <v>0</v>
      </c>
      <c r="T468" s="111">
        <f aca="true" t="shared" si="80" ref="T468:T479">R468-S468</f>
        <v>0</v>
      </c>
    </row>
    <row r="469" spans="1:20" ht="12.75" customHeight="1">
      <c r="A469" s="159"/>
      <c r="B469" s="82"/>
      <c r="C469" s="82"/>
      <c r="D469" s="82"/>
      <c r="E469" s="82"/>
      <c r="F469" s="82"/>
      <c r="G469" s="82"/>
      <c r="H469" s="82"/>
      <c r="I469" s="84"/>
      <c r="J469" s="93"/>
      <c r="K469" s="67"/>
      <c r="L469" s="104" t="s">
        <v>164</v>
      </c>
      <c r="M469" s="105">
        <v>5</v>
      </c>
      <c r="N469" s="105">
        <f>H446*M469/100</f>
        <v>0</v>
      </c>
      <c r="O469" s="88"/>
      <c r="P469" s="89"/>
      <c r="Q469" s="82">
        <f>P469+P470+P471+P472+P473</f>
        <v>0</v>
      </c>
      <c r="R469" s="111" t="e">
        <f>P469/Q469*N469</f>
        <v>#DIV/0!</v>
      </c>
      <c r="S469" s="111" t="e">
        <f t="shared" si="79"/>
        <v>#DIV/0!</v>
      </c>
      <c r="T469" s="111" t="e">
        <f t="shared" si="80"/>
        <v>#DIV/0!</v>
      </c>
    </row>
    <row r="470" spans="1:20" ht="12.75" customHeight="1">
      <c r="A470" s="159"/>
      <c r="B470" s="82"/>
      <c r="C470" s="82"/>
      <c r="D470" s="82"/>
      <c r="E470" s="82"/>
      <c r="F470" s="82"/>
      <c r="G470" s="82"/>
      <c r="H470" s="82"/>
      <c r="I470" s="84"/>
      <c r="J470" s="93"/>
      <c r="K470" s="67"/>
      <c r="L470" s="104"/>
      <c r="M470" s="105"/>
      <c r="N470" s="105"/>
      <c r="O470" s="88"/>
      <c r="P470" s="89"/>
      <c r="Q470" s="82"/>
      <c r="R470" s="111" t="e">
        <f>P470/Q469*N469</f>
        <v>#DIV/0!</v>
      </c>
      <c r="S470" s="111" t="e">
        <f t="shared" si="79"/>
        <v>#DIV/0!</v>
      </c>
      <c r="T470" s="111" t="e">
        <f t="shared" si="80"/>
        <v>#DIV/0!</v>
      </c>
    </row>
    <row r="471" spans="1:20" ht="12.75" customHeight="1">
      <c r="A471" s="159"/>
      <c r="B471" s="82"/>
      <c r="C471" s="82"/>
      <c r="D471" s="82"/>
      <c r="E471" s="82"/>
      <c r="F471" s="82"/>
      <c r="G471" s="82"/>
      <c r="H471" s="82"/>
      <c r="I471" s="84"/>
      <c r="J471" s="93"/>
      <c r="K471" s="67"/>
      <c r="L471" s="104"/>
      <c r="M471" s="105"/>
      <c r="N471" s="105"/>
      <c r="O471" s="88"/>
      <c r="P471" s="89"/>
      <c r="Q471" s="82"/>
      <c r="R471" s="111" t="e">
        <f>P471/Q469*N469</f>
        <v>#DIV/0!</v>
      </c>
      <c r="S471" s="111" t="e">
        <f t="shared" si="79"/>
        <v>#DIV/0!</v>
      </c>
      <c r="T471" s="111" t="e">
        <f t="shared" si="80"/>
        <v>#DIV/0!</v>
      </c>
    </row>
    <row r="472" spans="1:20" ht="12.75" customHeight="1">
      <c r="A472" s="159"/>
      <c r="B472" s="82"/>
      <c r="C472" s="82"/>
      <c r="D472" s="82"/>
      <c r="E472" s="82"/>
      <c r="F472" s="82"/>
      <c r="G472" s="82"/>
      <c r="H472" s="82"/>
      <c r="I472" s="84"/>
      <c r="J472" s="93"/>
      <c r="K472" s="67"/>
      <c r="L472" s="104"/>
      <c r="M472" s="105"/>
      <c r="N472" s="105"/>
      <c r="O472" s="88"/>
      <c r="P472" s="89"/>
      <c r="Q472" s="82"/>
      <c r="R472" s="111" t="e">
        <f>P472/Q469*N469</f>
        <v>#DIV/0!</v>
      </c>
      <c r="S472" s="111" t="e">
        <f t="shared" si="79"/>
        <v>#DIV/0!</v>
      </c>
      <c r="T472" s="111" t="e">
        <f t="shared" si="80"/>
        <v>#DIV/0!</v>
      </c>
    </row>
    <row r="473" spans="1:20" ht="12.75" customHeight="1">
      <c r="A473" s="159"/>
      <c r="B473" s="82"/>
      <c r="C473" s="82"/>
      <c r="D473" s="82"/>
      <c r="E473" s="82"/>
      <c r="F473" s="82"/>
      <c r="G473" s="82"/>
      <c r="H473" s="82"/>
      <c r="I473" s="84"/>
      <c r="J473" s="93"/>
      <c r="K473" s="67"/>
      <c r="L473" s="104"/>
      <c r="M473" s="105"/>
      <c r="N473" s="105"/>
      <c r="O473" s="88"/>
      <c r="P473" s="89"/>
      <c r="Q473" s="82"/>
      <c r="R473" s="111" t="e">
        <f>P473/Q469*N469</f>
        <v>#DIV/0!</v>
      </c>
      <c r="S473" s="111" t="e">
        <f t="shared" si="79"/>
        <v>#DIV/0!</v>
      </c>
      <c r="T473" s="111" t="e">
        <f t="shared" si="80"/>
        <v>#DIV/0!</v>
      </c>
    </row>
    <row r="474" spans="1:20" ht="12.75" customHeight="1">
      <c r="A474" s="159"/>
      <c r="B474" s="82"/>
      <c r="C474" s="82"/>
      <c r="D474" s="82"/>
      <c r="E474" s="82"/>
      <c r="F474" s="82"/>
      <c r="G474" s="82"/>
      <c r="H474" s="82"/>
      <c r="I474" s="84"/>
      <c r="J474" s="93"/>
      <c r="K474" s="67"/>
      <c r="L474" s="104" t="s">
        <v>163</v>
      </c>
      <c r="M474" s="105">
        <v>5</v>
      </c>
      <c r="N474" s="105">
        <f>H446*M474/100</f>
        <v>0</v>
      </c>
      <c r="O474" s="88"/>
      <c r="P474" s="89"/>
      <c r="Q474" s="82">
        <f>P474+P475+P476+P477</f>
        <v>0</v>
      </c>
      <c r="R474" s="111" t="e">
        <f>P474/Q474*N474</f>
        <v>#DIV/0!</v>
      </c>
      <c r="S474" s="111" t="e">
        <f t="shared" si="79"/>
        <v>#DIV/0!</v>
      </c>
      <c r="T474" s="111" t="e">
        <f t="shared" si="80"/>
        <v>#DIV/0!</v>
      </c>
    </row>
    <row r="475" spans="1:20" ht="12.75" customHeight="1">
      <c r="A475" s="159"/>
      <c r="B475" s="82"/>
      <c r="C475" s="82"/>
      <c r="D475" s="82"/>
      <c r="E475" s="82"/>
      <c r="F475" s="82"/>
      <c r="G475" s="82"/>
      <c r="H475" s="82"/>
      <c r="I475" s="84"/>
      <c r="J475" s="93"/>
      <c r="K475" s="67"/>
      <c r="L475" s="104"/>
      <c r="M475" s="105"/>
      <c r="N475" s="105"/>
      <c r="O475" s="88"/>
      <c r="P475" s="89"/>
      <c r="Q475" s="82"/>
      <c r="R475" s="111" t="e">
        <f>P475/Q474*N474</f>
        <v>#DIV/0!</v>
      </c>
      <c r="S475" s="111" t="e">
        <f t="shared" si="79"/>
        <v>#DIV/0!</v>
      </c>
      <c r="T475" s="111" t="e">
        <f t="shared" si="80"/>
        <v>#DIV/0!</v>
      </c>
    </row>
    <row r="476" spans="1:20" ht="12.75" customHeight="1">
      <c r="A476" s="159"/>
      <c r="B476" s="82"/>
      <c r="C476" s="82"/>
      <c r="D476" s="82"/>
      <c r="E476" s="82"/>
      <c r="F476" s="82"/>
      <c r="G476" s="82"/>
      <c r="H476" s="82"/>
      <c r="I476" s="84"/>
      <c r="J476" s="93"/>
      <c r="K476" s="67"/>
      <c r="L476" s="104"/>
      <c r="M476" s="105"/>
      <c r="N476" s="105"/>
      <c r="O476" s="88"/>
      <c r="P476" s="89"/>
      <c r="Q476" s="82"/>
      <c r="R476" s="111" t="e">
        <f>P476/Q474*N474</f>
        <v>#DIV/0!</v>
      </c>
      <c r="S476" s="111" t="e">
        <f t="shared" si="79"/>
        <v>#DIV/0!</v>
      </c>
      <c r="T476" s="111" t="e">
        <f t="shared" si="80"/>
        <v>#DIV/0!</v>
      </c>
    </row>
    <row r="477" spans="1:20" ht="12.75" customHeight="1">
      <c r="A477" s="159"/>
      <c r="B477" s="82"/>
      <c r="C477" s="82"/>
      <c r="D477" s="82"/>
      <c r="E477" s="82"/>
      <c r="F477" s="82"/>
      <c r="G477" s="82"/>
      <c r="H477" s="82"/>
      <c r="I477" s="84"/>
      <c r="J477" s="93"/>
      <c r="K477" s="67"/>
      <c r="L477" s="104"/>
      <c r="M477" s="105"/>
      <c r="N477" s="105"/>
      <c r="O477" s="88"/>
      <c r="P477" s="89"/>
      <c r="Q477" s="82"/>
      <c r="R477" s="111" t="e">
        <f>P477/Q474*N474</f>
        <v>#DIV/0!</v>
      </c>
      <c r="S477" s="111" t="e">
        <f t="shared" si="79"/>
        <v>#DIV/0!</v>
      </c>
      <c r="T477" s="111" t="e">
        <f t="shared" si="80"/>
        <v>#DIV/0!</v>
      </c>
    </row>
    <row r="478" spans="1:20" ht="12.75" customHeight="1">
      <c r="A478" s="159"/>
      <c r="B478" s="82"/>
      <c r="C478" s="82"/>
      <c r="D478" s="82"/>
      <c r="E478" s="82"/>
      <c r="F478" s="82"/>
      <c r="G478" s="82"/>
      <c r="H478" s="82"/>
      <c r="I478" s="84"/>
      <c r="J478" s="93"/>
      <c r="K478" s="67"/>
      <c r="L478" s="104" t="s">
        <v>162</v>
      </c>
      <c r="M478" s="105">
        <v>1</v>
      </c>
      <c r="N478" s="105">
        <f>H446*M478/100</f>
        <v>0</v>
      </c>
      <c r="O478" s="88"/>
      <c r="P478" s="89"/>
      <c r="Q478" s="82">
        <f>P478+P479</f>
        <v>0</v>
      </c>
      <c r="R478" s="111" t="e">
        <f>P478/Q478*N478</f>
        <v>#DIV/0!</v>
      </c>
      <c r="S478" s="111" t="e">
        <f t="shared" si="79"/>
        <v>#DIV/0!</v>
      </c>
      <c r="T478" s="111" t="e">
        <f t="shared" si="80"/>
        <v>#DIV/0!</v>
      </c>
    </row>
    <row r="479" spans="1:20" ht="12.75" customHeight="1">
      <c r="A479" s="159"/>
      <c r="B479" s="82"/>
      <c r="C479" s="82"/>
      <c r="D479" s="82"/>
      <c r="E479" s="82"/>
      <c r="F479" s="82"/>
      <c r="G479" s="82"/>
      <c r="H479" s="82"/>
      <c r="I479" s="84"/>
      <c r="J479" s="93"/>
      <c r="K479" s="75"/>
      <c r="L479" s="104"/>
      <c r="M479" s="105"/>
      <c r="N479" s="105"/>
      <c r="O479" s="88"/>
      <c r="P479" s="89"/>
      <c r="Q479" s="82"/>
      <c r="R479" s="111" t="e">
        <f>P479/Q478*N478</f>
        <v>#DIV/0!</v>
      </c>
      <c r="S479" s="111" t="e">
        <f t="shared" si="79"/>
        <v>#DIV/0!</v>
      </c>
      <c r="T479" s="111" t="e">
        <f t="shared" si="80"/>
        <v>#DIV/0!</v>
      </c>
    </row>
    <row r="480" spans="1:20" ht="12.75" customHeight="1">
      <c r="A480" s="159"/>
      <c r="B480" s="82"/>
      <c r="C480" s="82"/>
      <c r="D480" s="82"/>
      <c r="E480" s="82"/>
      <c r="F480" s="82"/>
      <c r="G480" s="82"/>
      <c r="H480" s="82"/>
      <c r="I480" s="140" t="s">
        <v>26</v>
      </c>
      <c r="J480" s="141" t="s">
        <v>11</v>
      </c>
      <c r="K480" s="142"/>
      <c r="L480" s="143"/>
      <c r="M480" s="128">
        <v>4</v>
      </c>
      <c r="N480" s="128">
        <f>H446*M480/100</f>
        <v>0</v>
      </c>
      <c r="O480" s="88"/>
      <c r="P480" s="89"/>
      <c r="Q480" s="97"/>
      <c r="R480" s="194" t="e">
        <f>SUM(R481:R490)</f>
        <v>#DIV/0!</v>
      </c>
      <c r="S480" s="194" t="e">
        <f>SUM(S481:S490)</f>
        <v>#DIV/0!</v>
      </c>
      <c r="T480" s="194" t="e">
        <f>SUM(T481:T490)</f>
        <v>#DIV/0!</v>
      </c>
    </row>
    <row r="481" spans="1:20" ht="12.75" customHeight="1">
      <c r="A481" s="159"/>
      <c r="B481" s="82"/>
      <c r="C481" s="82"/>
      <c r="D481" s="82"/>
      <c r="E481" s="82"/>
      <c r="F481" s="82"/>
      <c r="G481" s="82"/>
      <c r="H481" s="82"/>
      <c r="I481" s="140"/>
      <c r="J481" s="93" t="s">
        <v>10</v>
      </c>
      <c r="K481" s="144" t="s">
        <v>7</v>
      </c>
      <c r="L481" s="145"/>
      <c r="M481" s="105">
        <v>3</v>
      </c>
      <c r="N481" s="105">
        <f>H446*M481/100</f>
        <v>0</v>
      </c>
      <c r="O481" s="88"/>
      <c r="P481" s="89"/>
      <c r="Q481" s="82">
        <f>P481+P482+P483+P484</f>
        <v>0</v>
      </c>
      <c r="R481" s="111" t="e">
        <f>P481/Q481*N481</f>
        <v>#DIV/0!</v>
      </c>
      <c r="S481" s="111" t="e">
        <f aca="true" t="shared" si="81" ref="S481:S490">R481/1.302</f>
        <v>#DIV/0!</v>
      </c>
      <c r="T481" s="111" t="e">
        <f aca="true" t="shared" si="82" ref="T481:T490">R481-S481</f>
        <v>#DIV/0!</v>
      </c>
    </row>
    <row r="482" spans="1:20" ht="12.75" customHeight="1">
      <c r="A482" s="159"/>
      <c r="B482" s="82"/>
      <c r="C482" s="82"/>
      <c r="D482" s="82"/>
      <c r="E482" s="82"/>
      <c r="F482" s="82"/>
      <c r="G482" s="82"/>
      <c r="H482" s="82"/>
      <c r="I482" s="140"/>
      <c r="J482" s="93"/>
      <c r="K482" s="146"/>
      <c r="L482" s="147"/>
      <c r="M482" s="105"/>
      <c r="N482" s="105"/>
      <c r="O482" s="88"/>
      <c r="P482" s="89"/>
      <c r="Q482" s="82"/>
      <c r="R482" s="111" t="e">
        <f>P482/Q481*N481</f>
        <v>#DIV/0!</v>
      </c>
      <c r="S482" s="111" t="e">
        <f t="shared" si="81"/>
        <v>#DIV/0!</v>
      </c>
      <c r="T482" s="111" t="e">
        <f t="shared" si="82"/>
        <v>#DIV/0!</v>
      </c>
    </row>
    <row r="483" spans="1:20" ht="12.75" customHeight="1">
      <c r="A483" s="159"/>
      <c r="B483" s="82"/>
      <c r="C483" s="82"/>
      <c r="D483" s="82"/>
      <c r="E483" s="82"/>
      <c r="F483" s="82"/>
      <c r="G483" s="82"/>
      <c r="H483" s="82"/>
      <c r="I483" s="140"/>
      <c r="J483" s="93"/>
      <c r="K483" s="146"/>
      <c r="L483" s="147"/>
      <c r="M483" s="105"/>
      <c r="N483" s="105"/>
      <c r="O483" s="88"/>
      <c r="P483" s="89"/>
      <c r="Q483" s="82"/>
      <c r="R483" s="111" t="e">
        <f>P483/Q481*N481</f>
        <v>#DIV/0!</v>
      </c>
      <c r="S483" s="111" t="e">
        <f t="shared" si="81"/>
        <v>#DIV/0!</v>
      </c>
      <c r="T483" s="111" t="e">
        <f t="shared" si="82"/>
        <v>#DIV/0!</v>
      </c>
    </row>
    <row r="484" spans="1:20" ht="12.75" customHeight="1">
      <c r="A484" s="159"/>
      <c r="B484" s="82"/>
      <c r="C484" s="82"/>
      <c r="D484" s="82"/>
      <c r="E484" s="82"/>
      <c r="F484" s="82"/>
      <c r="G484" s="82"/>
      <c r="H484" s="82"/>
      <c r="I484" s="140"/>
      <c r="J484" s="93"/>
      <c r="K484" s="148"/>
      <c r="L484" s="149"/>
      <c r="M484" s="105"/>
      <c r="N484" s="105"/>
      <c r="O484" s="88"/>
      <c r="P484" s="89"/>
      <c r="Q484" s="82"/>
      <c r="R484" s="111" t="e">
        <f>P484/Q481*N481</f>
        <v>#DIV/0!</v>
      </c>
      <c r="S484" s="111" t="e">
        <f t="shared" si="81"/>
        <v>#DIV/0!</v>
      </c>
      <c r="T484" s="111" t="e">
        <f t="shared" si="82"/>
        <v>#DIV/0!</v>
      </c>
    </row>
    <row r="485" spans="1:20" ht="12.75" customHeight="1">
      <c r="A485" s="159"/>
      <c r="B485" s="82"/>
      <c r="C485" s="82"/>
      <c r="D485" s="82"/>
      <c r="E485" s="82"/>
      <c r="F485" s="82"/>
      <c r="G485" s="82"/>
      <c r="H485" s="82"/>
      <c r="I485" s="140"/>
      <c r="J485" s="93"/>
      <c r="K485" s="144" t="s">
        <v>8</v>
      </c>
      <c r="L485" s="145"/>
      <c r="M485" s="105">
        <v>1</v>
      </c>
      <c r="N485" s="105">
        <f>H446*M485/100</f>
        <v>0</v>
      </c>
      <c r="O485" s="88"/>
      <c r="P485" s="89"/>
      <c r="Q485" s="82">
        <f>P485+P486+P487+P488+P489+P490</f>
        <v>0</v>
      </c>
      <c r="R485" s="111" t="e">
        <f>P485/Q485*N485</f>
        <v>#DIV/0!</v>
      </c>
      <c r="S485" s="111" t="e">
        <f t="shared" si="81"/>
        <v>#DIV/0!</v>
      </c>
      <c r="T485" s="111" t="e">
        <f t="shared" si="82"/>
        <v>#DIV/0!</v>
      </c>
    </row>
    <row r="486" spans="1:20" ht="12.75" customHeight="1">
      <c r="A486" s="159"/>
      <c r="B486" s="82"/>
      <c r="C486" s="82"/>
      <c r="D486" s="82"/>
      <c r="E486" s="82"/>
      <c r="F486" s="82"/>
      <c r="G486" s="82"/>
      <c r="H486" s="82"/>
      <c r="I486" s="140"/>
      <c r="J486" s="93"/>
      <c r="K486" s="146"/>
      <c r="L486" s="147"/>
      <c r="M486" s="105"/>
      <c r="N486" s="105"/>
      <c r="O486" s="88"/>
      <c r="P486" s="89"/>
      <c r="Q486" s="82"/>
      <c r="R486" s="111" t="e">
        <f>P486/Q485*N485</f>
        <v>#DIV/0!</v>
      </c>
      <c r="S486" s="111" t="e">
        <f t="shared" si="81"/>
        <v>#DIV/0!</v>
      </c>
      <c r="T486" s="111" t="e">
        <f t="shared" si="82"/>
        <v>#DIV/0!</v>
      </c>
    </row>
    <row r="487" spans="1:20" ht="12.75" customHeight="1">
      <c r="A487" s="159"/>
      <c r="B487" s="82"/>
      <c r="C487" s="82"/>
      <c r="D487" s="82"/>
      <c r="E487" s="82"/>
      <c r="F487" s="82"/>
      <c r="G487" s="82"/>
      <c r="H487" s="82"/>
      <c r="I487" s="140"/>
      <c r="J487" s="93"/>
      <c r="K487" s="146"/>
      <c r="L487" s="147"/>
      <c r="M487" s="105"/>
      <c r="N487" s="105"/>
      <c r="O487" s="88"/>
      <c r="P487" s="89"/>
      <c r="Q487" s="82"/>
      <c r="R487" s="111" t="e">
        <f>P487/Q485*N485</f>
        <v>#DIV/0!</v>
      </c>
      <c r="S487" s="111" t="e">
        <f t="shared" si="81"/>
        <v>#DIV/0!</v>
      </c>
      <c r="T487" s="111" t="e">
        <f t="shared" si="82"/>
        <v>#DIV/0!</v>
      </c>
    </row>
    <row r="488" spans="1:20" ht="12.75" customHeight="1">
      <c r="A488" s="159"/>
      <c r="B488" s="82"/>
      <c r="C488" s="82"/>
      <c r="D488" s="82"/>
      <c r="E488" s="82"/>
      <c r="F488" s="82"/>
      <c r="G488" s="82"/>
      <c r="H488" s="82"/>
      <c r="I488" s="140"/>
      <c r="J488" s="93"/>
      <c r="K488" s="146"/>
      <c r="L488" s="147"/>
      <c r="M488" s="105"/>
      <c r="N488" s="105"/>
      <c r="O488" s="88"/>
      <c r="P488" s="89"/>
      <c r="Q488" s="82"/>
      <c r="R488" s="111" t="e">
        <f>P488/Q485*N485</f>
        <v>#DIV/0!</v>
      </c>
      <c r="S488" s="111" t="e">
        <f t="shared" si="81"/>
        <v>#DIV/0!</v>
      </c>
      <c r="T488" s="111" t="e">
        <f t="shared" si="82"/>
        <v>#DIV/0!</v>
      </c>
    </row>
    <row r="489" spans="1:20" ht="12.75" customHeight="1">
      <c r="A489" s="159"/>
      <c r="B489" s="82"/>
      <c r="C489" s="82"/>
      <c r="D489" s="82"/>
      <c r="E489" s="82"/>
      <c r="F489" s="82"/>
      <c r="G489" s="82"/>
      <c r="H489" s="82"/>
      <c r="I489" s="140"/>
      <c r="J489" s="93"/>
      <c r="K489" s="146"/>
      <c r="L489" s="147"/>
      <c r="M489" s="105"/>
      <c r="N489" s="105"/>
      <c r="O489" s="88"/>
      <c r="P489" s="89"/>
      <c r="Q489" s="82"/>
      <c r="R489" s="111" t="e">
        <f>P489/Q485*N485</f>
        <v>#DIV/0!</v>
      </c>
      <c r="S489" s="111" t="e">
        <f t="shared" si="81"/>
        <v>#DIV/0!</v>
      </c>
      <c r="T489" s="111" t="e">
        <f t="shared" si="82"/>
        <v>#DIV/0!</v>
      </c>
    </row>
    <row r="490" spans="1:20" ht="12.75" customHeight="1">
      <c r="A490" s="159"/>
      <c r="B490" s="82"/>
      <c r="C490" s="82"/>
      <c r="D490" s="82"/>
      <c r="E490" s="82"/>
      <c r="F490" s="82"/>
      <c r="G490" s="82"/>
      <c r="H490" s="82"/>
      <c r="I490" s="140"/>
      <c r="J490" s="93"/>
      <c r="K490" s="148"/>
      <c r="L490" s="149"/>
      <c r="M490" s="105"/>
      <c r="N490" s="105"/>
      <c r="O490" s="88"/>
      <c r="P490" s="89"/>
      <c r="Q490" s="82"/>
      <c r="R490" s="111" t="e">
        <f>P490/Q485*N485</f>
        <v>#DIV/0!</v>
      </c>
      <c r="S490" s="111" t="e">
        <f t="shared" si="81"/>
        <v>#DIV/0!</v>
      </c>
      <c r="T490" s="111" t="e">
        <f t="shared" si="82"/>
        <v>#DIV/0!</v>
      </c>
    </row>
    <row r="491" spans="1:20" ht="12.75" customHeight="1">
      <c r="A491" s="159" t="s">
        <v>193</v>
      </c>
      <c r="B491" s="82"/>
      <c r="C491" s="82">
        <v>6000</v>
      </c>
      <c r="D491" s="82">
        <f>C491*B491</f>
        <v>0</v>
      </c>
      <c r="E491" s="82">
        <f>D491*45%</f>
        <v>0</v>
      </c>
      <c r="F491" s="82">
        <f>D491*55%</f>
        <v>0</v>
      </c>
      <c r="G491" s="82">
        <f>F491*0.15</f>
        <v>0</v>
      </c>
      <c r="H491" s="82">
        <f>F491-G491</f>
        <v>0</v>
      </c>
      <c r="I491" s="84" t="s">
        <v>25</v>
      </c>
      <c r="J491" s="125" t="s">
        <v>5</v>
      </c>
      <c r="K491" s="126"/>
      <c r="L491" s="127"/>
      <c r="M491" s="128">
        <v>95</v>
      </c>
      <c r="N491" s="128">
        <f>H491*M491/100</f>
        <v>0</v>
      </c>
      <c r="O491" s="88"/>
      <c r="P491" s="89"/>
      <c r="Q491" s="88"/>
      <c r="R491" s="194" t="e">
        <f>SUM(R493:R524)</f>
        <v>#DIV/0!</v>
      </c>
      <c r="S491" s="194" t="e">
        <f>SUM(S493:S524)</f>
        <v>#DIV/0!</v>
      </c>
      <c r="T491" s="194" t="e">
        <f>SUM(T493:T524)</f>
        <v>#DIV/0!</v>
      </c>
    </row>
    <row r="492" spans="1:20" ht="12.75" customHeight="1">
      <c r="A492" s="159"/>
      <c r="B492" s="82"/>
      <c r="C492" s="82"/>
      <c r="D492" s="82"/>
      <c r="E492" s="82"/>
      <c r="F492" s="82"/>
      <c r="G492" s="82"/>
      <c r="H492" s="82"/>
      <c r="I492" s="84"/>
      <c r="J492" s="93" t="s">
        <v>10</v>
      </c>
      <c r="K492" s="151" t="s">
        <v>7</v>
      </c>
      <c r="L492" s="152"/>
      <c r="M492" s="110">
        <v>43</v>
      </c>
      <c r="N492" s="170">
        <f>H491*M492/100</f>
        <v>0</v>
      </c>
      <c r="O492" s="88"/>
      <c r="P492" s="89"/>
      <c r="Q492" s="88"/>
      <c r="R492" s="111"/>
      <c r="S492" s="111"/>
      <c r="T492" s="111"/>
    </row>
    <row r="493" spans="1:20" ht="30" customHeight="1">
      <c r="A493" s="159"/>
      <c r="B493" s="82"/>
      <c r="C493" s="82"/>
      <c r="D493" s="82"/>
      <c r="E493" s="82"/>
      <c r="F493" s="82"/>
      <c r="G493" s="82"/>
      <c r="H493" s="82"/>
      <c r="I493" s="84"/>
      <c r="J493" s="93"/>
      <c r="K493" s="68" t="s">
        <v>10</v>
      </c>
      <c r="L493" s="98" t="s">
        <v>165</v>
      </c>
      <c r="M493" s="170">
        <v>6</v>
      </c>
      <c r="N493" s="97">
        <f>H491*M493/100</f>
        <v>0</v>
      </c>
      <c r="O493" s="88"/>
      <c r="P493" s="89"/>
      <c r="Q493" s="88"/>
      <c r="R493" s="111">
        <f>N493</f>
        <v>0</v>
      </c>
      <c r="S493" s="111">
        <f aca="true" t="shared" si="83" ref="S493:S499">R493/1.302</f>
        <v>0</v>
      </c>
      <c r="T493" s="111">
        <f aca="true" t="shared" si="84" ref="T493:T499">R493-S493</f>
        <v>0</v>
      </c>
    </row>
    <row r="494" spans="1:20" ht="21" customHeight="1">
      <c r="A494" s="159"/>
      <c r="B494" s="82"/>
      <c r="C494" s="82"/>
      <c r="D494" s="82"/>
      <c r="E494" s="82"/>
      <c r="F494" s="82"/>
      <c r="G494" s="82"/>
      <c r="H494" s="82"/>
      <c r="I494" s="84"/>
      <c r="J494" s="93"/>
      <c r="K494" s="68"/>
      <c r="L494" s="98" t="s">
        <v>167</v>
      </c>
      <c r="M494" s="170">
        <v>4</v>
      </c>
      <c r="N494" s="97">
        <f>H491*M494/100</f>
        <v>0</v>
      </c>
      <c r="O494" s="88"/>
      <c r="P494" s="89"/>
      <c r="Q494" s="88"/>
      <c r="R494" s="111">
        <f>N494</f>
        <v>0</v>
      </c>
      <c r="S494" s="111">
        <f t="shared" si="83"/>
        <v>0</v>
      </c>
      <c r="T494" s="111">
        <f t="shared" si="84"/>
        <v>0</v>
      </c>
    </row>
    <row r="495" spans="1:20" ht="17.25" customHeight="1">
      <c r="A495" s="159"/>
      <c r="B495" s="82"/>
      <c r="C495" s="82"/>
      <c r="D495" s="82"/>
      <c r="E495" s="82"/>
      <c r="F495" s="82"/>
      <c r="G495" s="82"/>
      <c r="H495" s="82"/>
      <c r="I495" s="84"/>
      <c r="J495" s="93"/>
      <c r="K495" s="68"/>
      <c r="L495" s="104" t="s">
        <v>166</v>
      </c>
      <c r="M495" s="171">
        <v>28</v>
      </c>
      <c r="N495" s="82">
        <f>H491*M495/100</f>
        <v>0</v>
      </c>
      <c r="O495" s="88"/>
      <c r="P495" s="89"/>
      <c r="Q495" s="83">
        <f>P495+P498+P496+P497</f>
        <v>0</v>
      </c>
      <c r="R495" s="111" t="e">
        <f>P495/Q495*N495</f>
        <v>#DIV/0!</v>
      </c>
      <c r="S495" s="111" t="e">
        <f t="shared" si="83"/>
        <v>#DIV/0!</v>
      </c>
      <c r="T495" s="111" t="e">
        <f t="shared" si="84"/>
        <v>#DIV/0!</v>
      </c>
    </row>
    <row r="496" spans="1:20" ht="18" customHeight="1">
      <c r="A496" s="159"/>
      <c r="B496" s="82"/>
      <c r="C496" s="82"/>
      <c r="D496" s="82"/>
      <c r="E496" s="82"/>
      <c r="F496" s="82"/>
      <c r="G496" s="82"/>
      <c r="H496" s="82"/>
      <c r="I496" s="84"/>
      <c r="J496" s="93"/>
      <c r="K496" s="68"/>
      <c r="L496" s="104"/>
      <c r="M496" s="171"/>
      <c r="N496" s="82"/>
      <c r="O496" s="88"/>
      <c r="P496" s="89"/>
      <c r="Q496" s="92"/>
      <c r="R496" s="111" t="e">
        <f>P496/Q495*N495</f>
        <v>#DIV/0!</v>
      </c>
      <c r="S496" s="111" t="e">
        <f t="shared" si="83"/>
        <v>#DIV/0!</v>
      </c>
      <c r="T496" s="111" t="e">
        <f t="shared" si="84"/>
        <v>#DIV/0!</v>
      </c>
    </row>
    <row r="497" spans="1:20" ht="18" customHeight="1">
      <c r="A497" s="159"/>
      <c r="B497" s="82"/>
      <c r="C497" s="82"/>
      <c r="D497" s="82"/>
      <c r="E497" s="82"/>
      <c r="F497" s="82"/>
      <c r="G497" s="82"/>
      <c r="H497" s="82"/>
      <c r="I497" s="84"/>
      <c r="J497" s="93"/>
      <c r="K497" s="68"/>
      <c r="L497" s="104"/>
      <c r="M497" s="171"/>
      <c r="N497" s="82"/>
      <c r="O497" s="88"/>
      <c r="P497" s="89"/>
      <c r="Q497" s="92"/>
      <c r="R497" s="111" t="e">
        <f>P497/Q495*N495</f>
        <v>#DIV/0!</v>
      </c>
      <c r="S497" s="111" t="e">
        <f t="shared" si="83"/>
        <v>#DIV/0!</v>
      </c>
      <c r="T497" s="111" t="e">
        <f t="shared" si="84"/>
        <v>#DIV/0!</v>
      </c>
    </row>
    <row r="498" spans="1:20" ht="17.25" customHeight="1">
      <c r="A498" s="159"/>
      <c r="B498" s="82"/>
      <c r="C498" s="82"/>
      <c r="D498" s="82"/>
      <c r="E498" s="82"/>
      <c r="F498" s="82"/>
      <c r="G498" s="82"/>
      <c r="H498" s="82"/>
      <c r="I498" s="84"/>
      <c r="J498" s="93"/>
      <c r="K498" s="68"/>
      <c r="L498" s="104"/>
      <c r="M498" s="171"/>
      <c r="N498" s="82"/>
      <c r="O498" s="88"/>
      <c r="P498" s="89"/>
      <c r="Q498" s="116"/>
      <c r="R498" s="111" t="e">
        <f>P498/Q495*N495</f>
        <v>#DIV/0!</v>
      </c>
      <c r="S498" s="111" t="e">
        <f t="shared" si="83"/>
        <v>#DIV/0!</v>
      </c>
      <c r="T498" s="111" t="e">
        <f t="shared" si="84"/>
        <v>#DIV/0!</v>
      </c>
    </row>
    <row r="499" spans="1:20" ht="15" customHeight="1">
      <c r="A499" s="159"/>
      <c r="B499" s="82"/>
      <c r="C499" s="82"/>
      <c r="D499" s="82"/>
      <c r="E499" s="82"/>
      <c r="F499" s="82"/>
      <c r="G499" s="82"/>
      <c r="H499" s="82"/>
      <c r="I499" s="84"/>
      <c r="J499" s="93"/>
      <c r="K499" s="68"/>
      <c r="L499" s="98" t="s">
        <v>19</v>
      </c>
      <c r="M499" s="170">
        <f>M492-M493-M494-M495</f>
        <v>5</v>
      </c>
      <c r="N499" s="97">
        <f>H491*M499/100</f>
        <v>0</v>
      </c>
      <c r="O499" s="88"/>
      <c r="P499" s="89"/>
      <c r="Q499" s="88"/>
      <c r="R499" s="111">
        <f>N499</f>
        <v>0</v>
      </c>
      <c r="S499" s="111">
        <f t="shared" si="83"/>
        <v>0</v>
      </c>
      <c r="T499" s="111">
        <f t="shared" si="84"/>
        <v>0</v>
      </c>
    </row>
    <row r="500" spans="1:20" ht="27.75" customHeight="1">
      <c r="A500" s="159"/>
      <c r="B500" s="82"/>
      <c r="C500" s="82"/>
      <c r="D500" s="82"/>
      <c r="E500" s="82"/>
      <c r="F500" s="82"/>
      <c r="G500" s="82"/>
      <c r="H500" s="82"/>
      <c r="I500" s="84"/>
      <c r="J500" s="93"/>
      <c r="K500" s="151" t="s">
        <v>8</v>
      </c>
      <c r="L500" s="152"/>
      <c r="M500" s="110">
        <v>41</v>
      </c>
      <c r="N500" s="170">
        <f>H491*M500/100</f>
        <v>0</v>
      </c>
      <c r="O500" s="88"/>
      <c r="P500" s="89"/>
      <c r="Q500" s="88"/>
      <c r="R500" s="111"/>
      <c r="S500" s="111"/>
      <c r="T500" s="111"/>
    </row>
    <row r="501" spans="1:20" ht="12.75" customHeight="1">
      <c r="A501" s="159"/>
      <c r="B501" s="82"/>
      <c r="C501" s="82"/>
      <c r="D501" s="82"/>
      <c r="E501" s="82"/>
      <c r="F501" s="82"/>
      <c r="G501" s="82"/>
      <c r="H501" s="82"/>
      <c r="I501" s="84"/>
      <c r="J501" s="93"/>
      <c r="K501" s="68" t="s">
        <v>10</v>
      </c>
      <c r="L501" s="98" t="s">
        <v>20</v>
      </c>
      <c r="M501" s="99">
        <v>4</v>
      </c>
      <c r="N501" s="99">
        <f>H491*M501/100</f>
        <v>0</v>
      </c>
      <c r="O501" s="88"/>
      <c r="P501" s="89"/>
      <c r="Q501" s="88"/>
      <c r="R501" s="111">
        <f>N501</f>
        <v>0</v>
      </c>
      <c r="S501" s="111">
        <f aca="true" t="shared" si="85" ref="S501:S511">R501/1.302</f>
        <v>0</v>
      </c>
      <c r="T501" s="111">
        <f aca="true" t="shared" si="86" ref="T501:T511">R501-S501</f>
        <v>0</v>
      </c>
    </row>
    <row r="502" spans="1:20" ht="12.75" customHeight="1">
      <c r="A502" s="159"/>
      <c r="B502" s="82"/>
      <c r="C502" s="82"/>
      <c r="D502" s="82"/>
      <c r="E502" s="82"/>
      <c r="F502" s="82"/>
      <c r="G502" s="82"/>
      <c r="H502" s="82"/>
      <c r="I502" s="84"/>
      <c r="J502" s="93"/>
      <c r="K502" s="68"/>
      <c r="L502" s="104" t="s">
        <v>173</v>
      </c>
      <c r="M502" s="105">
        <v>19</v>
      </c>
      <c r="N502" s="105">
        <f>H491*M502/100</f>
        <v>0</v>
      </c>
      <c r="O502" s="88"/>
      <c r="P502" s="89"/>
      <c r="Q502" s="82">
        <f>P502+P504+P505+P503</f>
        <v>0</v>
      </c>
      <c r="R502" s="111" t="e">
        <f>P502/Q502*N502</f>
        <v>#DIV/0!</v>
      </c>
      <c r="S502" s="111" t="e">
        <f t="shared" si="85"/>
        <v>#DIV/0!</v>
      </c>
      <c r="T502" s="111" t="e">
        <f t="shared" si="86"/>
        <v>#DIV/0!</v>
      </c>
    </row>
    <row r="503" spans="1:20" ht="12.75" customHeight="1">
      <c r="A503" s="159"/>
      <c r="B503" s="82"/>
      <c r="C503" s="82"/>
      <c r="D503" s="82"/>
      <c r="E503" s="82"/>
      <c r="F503" s="82"/>
      <c r="G503" s="82"/>
      <c r="H503" s="82"/>
      <c r="I503" s="84"/>
      <c r="J503" s="93"/>
      <c r="K503" s="68"/>
      <c r="L503" s="104"/>
      <c r="M503" s="105"/>
      <c r="N503" s="105"/>
      <c r="O503" s="88"/>
      <c r="P503" s="89"/>
      <c r="Q503" s="82"/>
      <c r="R503" s="111" t="e">
        <f>P503/Q502*N502</f>
        <v>#DIV/0!</v>
      </c>
      <c r="S503" s="111" t="e">
        <f t="shared" si="85"/>
        <v>#DIV/0!</v>
      </c>
      <c r="T503" s="111" t="e">
        <f t="shared" si="86"/>
        <v>#DIV/0!</v>
      </c>
    </row>
    <row r="504" spans="1:20" ht="12.75" customHeight="1">
      <c r="A504" s="159"/>
      <c r="B504" s="82"/>
      <c r="C504" s="82"/>
      <c r="D504" s="82"/>
      <c r="E504" s="82"/>
      <c r="F504" s="82"/>
      <c r="G504" s="82"/>
      <c r="H504" s="82"/>
      <c r="I504" s="84"/>
      <c r="J504" s="93"/>
      <c r="K504" s="68"/>
      <c r="L504" s="104"/>
      <c r="M504" s="105"/>
      <c r="N504" s="105"/>
      <c r="O504" s="88"/>
      <c r="P504" s="89"/>
      <c r="Q504" s="82"/>
      <c r="R504" s="111" t="e">
        <f>P504/Q502*N502</f>
        <v>#DIV/0!</v>
      </c>
      <c r="S504" s="111" t="e">
        <f t="shared" si="85"/>
        <v>#DIV/0!</v>
      </c>
      <c r="T504" s="111" t="e">
        <f t="shared" si="86"/>
        <v>#DIV/0!</v>
      </c>
    </row>
    <row r="505" spans="1:20" ht="12.75" customHeight="1">
      <c r="A505" s="159"/>
      <c r="B505" s="82"/>
      <c r="C505" s="82"/>
      <c r="D505" s="82"/>
      <c r="E505" s="82"/>
      <c r="F505" s="82"/>
      <c r="G505" s="82"/>
      <c r="H505" s="82"/>
      <c r="I505" s="84"/>
      <c r="J505" s="93"/>
      <c r="K505" s="68"/>
      <c r="L505" s="104"/>
      <c r="M505" s="105"/>
      <c r="N505" s="105"/>
      <c r="O505" s="88"/>
      <c r="P505" s="89"/>
      <c r="Q505" s="82"/>
      <c r="R505" s="111" t="e">
        <f>P505/Q502*N502</f>
        <v>#DIV/0!</v>
      </c>
      <c r="S505" s="111" t="e">
        <f t="shared" si="85"/>
        <v>#DIV/0!</v>
      </c>
      <c r="T505" s="111" t="e">
        <f t="shared" si="86"/>
        <v>#DIV/0!</v>
      </c>
    </row>
    <row r="506" spans="1:20" ht="12.75" customHeight="1">
      <c r="A506" s="159"/>
      <c r="B506" s="82"/>
      <c r="C506" s="82"/>
      <c r="D506" s="82"/>
      <c r="E506" s="82"/>
      <c r="F506" s="82"/>
      <c r="G506" s="82"/>
      <c r="H506" s="82"/>
      <c r="I506" s="84"/>
      <c r="J506" s="93"/>
      <c r="K506" s="68"/>
      <c r="L506" s="98" t="s">
        <v>200</v>
      </c>
      <c r="M506" s="99">
        <v>4</v>
      </c>
      <c r="N506" s="99">
        <f>H491*M506/100</f>
        <v>0</v>
      </c>
      <c r="O506" s="88"/>
      <c r="P506" s="89"/>
      <c r="Q506" s="97"/>
      <c r="R506" s="111">
        <f>N506</f>
        <v>0</v>
      </c>
      <c r="S506" s="111">
        <f t="shared" si="85"/>
        <v>0</v>
      </c>
      <c r="T506" s="111">
        <f t="shared" si="86"/>
        <v>0</v>
      </c>
    </row>
    <row r="507" spans="1:20" ht="12.75" customHeight="1">
      <c r="A507" s="159"/>
      <c r="B507" s="82"/>
      <c r="C507" s="82"/>
      <c r="D507" s="82"/>
      <c r="E507" s="82"/>
      <c r="F507" s="82"/>
      <c r="G507" s="82"/>
      <c r="H507" s="82"/>
      <c r="I507" s="84"/>
      <c r="J507" s="93"/>
      <c r="K507" s="68"/>
      <c r="L507" s="104" t="s">
        <v>23</v>
      </c>
      <c r="M507" s="105">
        <f>M500-M501-M502-M506</f>
        <v>14</v>
      </c>
      <c r="N507" s="105">
        <f>H491*M507/100</f>
        <v>0</v>
      </c>
      <c r="O507" s="88"/>
      <c r="P507" s="89"/>
      <c r="Q507" s="82">
        <f>P507+P508+P509+P510+P511</f>
        <v>0</v>
      </c>
      <c r="R507" s="111" t="e">
        <f>P507/Q507*N507</f>
        <v>#DIV/0!</v>
      </c>
      <c r="S507" s="111" t="e">
        <f t="shared" si="85"/>
        <v>#DIV/0!</v>
      </c>
      <c r="T507" s="111" t="e">
        <f t="shared" si="86"/>
        <v>#DIV/0!</v>
      </c>
    </row>
    <row r="508" spans="1:20" ht="12.75" customHeight="1">
      <c r="A508" s="159"/>
      <c r="B508" s="82"/>
      <c r="C508" s="82"/>
      <c r="D508" s="82"/>
      <c r="E508" s="82"/>
      <c r="F508" s="82"/>
      <c r="G508" s="82"/>
      <c r="H508" s="82"/>
      <c r="I508" s="84"/>
      <c r="J508" s="93"/>
      <c r="K508" s="68"/>
      <c r="L508" s="104"/>
      <c r="M508" s="105"/>
      <c r="N508" s="105"/>
      <c r="O508" s="88"/>
      <c r="P508" s="89"/>
      <c r="Q508" s="82"/>
      <c r="R508" s="111" t="e">
        <f>P508/Q507*N507</f>
        <v>#DIV/0!</v>
      </c>
      <c r="S508" s="111" t="e">
        <f t="shared" si="85"/>
        <v>#DIV/0!</v>
      </c>
      <c r="T508" s="111" t="e">
        <f t="shared" si="86"/>
        <v>#DIV/0!</v>
      </c>
    </row>
    <row r="509" spans="1:20" ht="12.75" customHeight="1">
      <c r="A509" s="159"/>
      <c r="B509" s="82"/>
      <c r="C509" s="82"/>
      <c r="D509" s="82"/>
      <c r="E509" s="82"/>
      <c r="F509" s="82"/>
      <c r="G509" s="82"/>
      <c r="H509" s="82"/>
      <c r="I509" s="84"/>
      <c r="J509" s="93"/>
      <c r="K509" s="68"/>
      <c r="L509" s="104"/>
      <c r="M509" s="105"/>
      <c r="N509" s="105"/>
      <c r="O509" s="88"/>
      <c r="P509" s="89"/>
      <c r="Q509" s="82"/>
      <c r="R509" s="111" t="e">
        <f>P509/Q507*N507</f>
        <v>#DIV/0!</v>
      </c>
      <c r="S509" s="111" t="e">
        <f t="shared" si="85"/>
        <v>#DIV/0!</v>
      </c>
      <c r="T509" s="111" t="e">
        <f t="shared" si="86"/>
        <v>#DIV/0!</v>
      </c>
    </row>
    <row r="510" spans="1:20" ht="12.75" customHeight="1">
      <c r="A510" s="159"/>
      <c r="B510" s="82"/>
      <c r="C510" s="82"/>
      <c r="D510" s="82"/>
      <c r="E510" s="82"/>
      <c r="F510" s="82"/>
      <c r="G510" s="82"/>
      <c r="H510" s="82"/>
      <c r="I510" s="84"/>
      <c r="J510" s="93"/>
      <c r="K510" s="68"/>
      <c r="L510" s="104"/>
      <c r="M510" s="105"/>
      <c r="N510" s="105"/>
      <c r="O510" s="88"/>
      <c r="P510" s="89"/>
      <c r="Q510" s="82"/>
      <c r="R510" s="111" t="e">
        <f>P510/Q507*N507</f>
        <v>#DIV/0!</v>
      </c>
      <c r="S510" s="111" t="e">
        <f t="shared" si="85"/>
        <v>#DIV/0!</v>
      </c>
      <c r="T510" s="111" t="e">
        <f t="shared" si="86"/>
        <v>#DIV/0!</v>
      </c>
    </row>
    <row r="511" spans="1:20" ht="12.75" customHeight="1">
      <c r="A511" s="159"/>
      <c r="B511" s="82"/>
      <c r="C511" s="82"/>
      <c r="D511" s="82"/>
      <c r="E511" s="82"/>
      <c r="F511" s="82"/>
      <c r="G511" s="82"/>
      <c r="H511" s="82"/>
      <c r="I511" s="84"/>
      <c r="J511" s="93"/>
      <c r="K511" s="68"/>
      <c r="L511" s="104"/>
      <c r="M511" s="105"/>
      <c r="N511" s="105"/>
      <c r="O511" s="88"/>
      <c r="P511" s="89"/>
      <c r="Q511" s="82"/>
      <c r="R511" s="111" t="e">
        <f>P511/Q507*N507</f>
        <v>#DIV/0!</v>
      </c>
      <c r="S511" s="111" t="e">
        <f t="shared" si="85"/>
        <v>#DIV/0!</v>
      </c>
      <c r="T511" s="111" t="e">
        <f t="shared" si="86"/>
        <v>#DIV/0!</v>
      </c>
    </row>
    <row r="512" spans="1:20" ht="24" customHeight="1">
      <c r="A512" s="159"/>
      <c r="B512" s="82"/>
      <c r="C512" s="82"/>
      <c r="D512" s="82"/>
      <c r="E512" s="82"/>
      <c r="F512" s="82"/>
      <c r="G512" s="82"/>
      <c r="H512" s="82"/>
      <c r="I512" s="84"/>
      <c r="J512" s="93"/>
      <c r="K512" s="151" t="s">
        <v>9</v>
      </c>
      <c r="L512" s="152"/>
      <c r="M512" s="110">
        <v>11</v>
      </c>
      <c r="N512" s="170">
        <f>H491*M512/100</f>
        <v>0</v>
      </c>
      <c r="O512" s="88"/>
      <c r="P512" s="89"/>
      <c r="Q512" s="88"/>
      <c r="R512" s="111"/>
      <c r="S512" s="111"/>
      <c r="T512" s="111"/>
    </row>
    <row r="513" spans="1:20" ht="24" customHeight="1">
      <c r="A513" s="159"/>
      <c r="B513" s="82"/>
      <c r="C513" s="82"/>
      <c r="D513" s="82"/>
      <c r="E513" s="82"/>
      <c r="F513" s="82"/>
      <c r="G513" s="82"/>
      <c r="H513" s="82"/>
      <c r="I513" s="84"/>
      <c r="J513" s="93"/>
      <c r="K513" s="64" t="s">
        <v>10</v>
      </c>
      <c r="L513" s="153" t="s">
        <v>24</v>
      </c>
      <c r="M513" s="135">
        <v>1</v>
      </c>
      <c r="N513" s="97">
        <f>H491*M513/100</f>
        <v>0</v>
      </c>
      <c r="O513" s="88"/>
      <c r="P513" s="89"/>
      <c r="Q513" s="88"/>
      <c r="R513" s="111">
        <f>N513</f>
        <v>0</v>
      </c>
      <c r="S513" s="111">
        <f aca="true" t="shared" si="87" ref="S513:S524">R513/1.302</f>
        <v>0</v>
      </c>
      <c r="T513" s="111">
        <f aca="true" t="shared" si="88" ref="T513:T524">R513-S513</f>
        <v>0</v>
      </c>
    </row>
    <row r="514" spans="1:20" ht="12.75" customHeight="1">
      <c r="A514" s="159"/>
      <c r="B514" s="82"/>
      <c r="C514" s="82"/>
      <c r="D514" s="82"/>
      <c r="E514" s="82"/>
      <c r="F514" s="82"/>
      <c r="G514" s="82"/>
      <c r="H514" s="82"/>
      <c r="I514" s="84"/>
      <c r="J514" s="93"/>
      <c r="K514" s="67"/>
      <c r="L514" s="104" t="s">
        <v>164</v>
      </c>
      <c r="M514" s="136">
        <v>4.5</v>
      </c>
      <c r="N514" s="82">
        <f>H491*M514/100</f>
        <v>0</v>
      </c>
      <c r="O514" s="88"/>
      <c r="P514" s="89"/>
      <c r="Q514" s="82">
        <f>P514+P515+P516+P517+P518</f>
        <v>0</v>
      </c>
      <c r="R514" s="111" t="e">
        <f>P514/Q514*N514</f>
        <v>#DIV/0!</v>
      </c>
      <c r="S514" s="111" t="e">
        <f t="shared" si="87"/>
        <v>#DIV/0!</v>
      </c>
      <c r="T514" s="111" t="e">
        <f t="shared" si="88"/>
        <v>#DIV/0!</v>
      </c>
    </row>
    <row r="515" spans="1:20" ht="12.75" customHeight="1">
      <c r="A515" s="159"/>
      <c r="B515" s="82"/>
      <c r="C515" s="82"/>
      <c r="D515" s="82"/>
      <c r="E515" s="82"/>
      <c r="F515" s="82"/>
      <c r="G515" s="82"/>
      <c r="H515" s="82"/>
      <c r="I515" s="84"/>
      <c r="J515" s="93"/>
      <c r="K515" s="67"/>
      <c r="L515" s="104"/>
      <c r="M515" s="136"/>
      <c r="N515" s="82"/>
      <c r="O515" s="88"/>
      <c r="P515" s="89"/>
      <c r="Q515" s="82"/>
      <c r="R515" s="111" t="e">
        <f>P515/Q514*N514</f>
        <v>#DIV/0!</v>
      </c>
      <c r="S515" s="111" t="e">
        <f t="shared" si="87"/>
        <v>#DIV/0!</v>
      </c>
      <c r="T515" s="111" t="e">
        <f t="shared" si="88"/>
        <v>#DIV/0!</v>
      </c>
    </row>
    <row r="516" spans="1:20" ht="12.75" customHeight="1">
      <c r="A516" s="159"/>
      <c r="B516" s="82"/>
      <c r="C516" s="82"/>
      <c r="D516" s="82"/>
      <c r="E516" s="82"/>
      <c r="F516" s="82"/>
      <c r="G516" s="82"/>
      <c r="H516" s="82"/>
      <c r="I516" s="84"/>
      <c r="J516" s="93"/>
      <c r="K516" s="67"/>
      <c r="L516" s="104"/>
      <c r="M516" s="136"/>
      <c r="N516" s="82"/>
      <c r="O516" s="88"/>
      <c r="P516" s="89"/>
      <c r="Q516" s="82"/>
      <c r="R516" s="111" t="e">
        <f>P516/Q514*N514</f>
        <v>#DIV/0!</v>
      </c>
      <c r="S516" s="111" t="e">
        <f t="shared" si="87"/>
        <v>#DIV/0!</v>
      </c>
      <c r="T516" s="111" t="e">
        <f t="shared" si="88"/>
        <v>#DIV/0!</v>
      </c>
    </row>
    <row r="517" spans="1:20" ht="12.75" customHeight="1">
      <c r="A517" s="159"/>
      <c r="B517" s="82"/>
      <c r="C517" s="82"/>
      <c r="D517" s="82"/>
      <c r="E517" s="82"/>
      <c r="F517" s="82"/>
      <c r="G517" s="82"/>
      <c r="H517" s="82"/>
      <c r="I517" s="84"/>
      <c r="J517" s="93"/>
      <c r="K517" s="67"/>
      <c r="L517" s="104"/>
      <c r="M517" s="136"/>
      <c r="N517" s="82"/>
      <c r="O517" s="88"/>
      <c r="P517" s="89"/>
      <c r="Q517" s="82"/>
      <c r="R517" s="111" t="e">
        <f>P517/Q514*N514</f>
        <v>#DIV/0!</v>
      </c>
      <c r="S517" s="111" t="e">
        <f t="shared" si="87"/>
        <v>#DIV/0!</v>
      </c>
      <c r="T517" s="111" t="e">
        <f t="shared" si="88"/>
        <v>#DIV/0!</v>
      </c>
    </row>
    <row r="518" spans="1:20" ht="12.75" customHeight="1">
      <c r="A518" s="159"/>
      <c r="B518" s="82"/>
      <c r="C518" s="82"/>
      <c r="D518" s="82"/>
      <c r="E518" s="82"/>
      <c r="F518" s="82"/>
      <c r="G518" s="82"/>
      <c r="H518" s="82"/>
      <c r="I518" s="84"/>
      <c r="J518" s="93"/>
      <c r="K518" s="67"/>
      <c r="L518" s="104"/>
      <c r="M518" s="136"/>
      <c r="N518" s="82"/>
      <c r="O518" s="88"/>
      <c r="P518" s="89"/>
      <c r="Q518" s="82"/>
      <c r="R518" s="111" t="e">
        <f>P518/Q514*N514</f>
        <v>#DIV/0!</v>
      </c>
      <c r="S518" s="111" t="e">
        <f t="shared" si="87"/>
        <v>#DIV/0!</v>
      </c>
      <c r="T518" s="111" t="e">
        <f t="shared" si="88"/>
        <v>#DIV/0!</v>
      </c>
    </row>
    <row r="519" spans="1:20" ht="12.75" customHeight="1">
      <c r="A519" s="159"/>
      <c r="B519" s="82"/>
      <c r="C519" s="82"/>
      <c r="D519" s="82"/>
      <c r="E519" s="82"/>
      <c r="F519" s="82"/>
      <c r="G519" s="82"/>
      <c r="H519" s="82"/>
      <c r="I519" s="84"/>
      <c r="J519" s="93"/>
      <c r="K519" s="67"/>
      <c r="L519" s="104" t="s">
        <v>163</v>
      </c>
      <c r="M519" s="136">
        <v>4.5</v>
      </c>
      <c r="N519" s="82">
        <f>H491*M519/100</f>
        <v>0</v>
      </c>
      <c r="O519" s="88"/>
      <c r="P519" s="89"/>
      <c r="Q519" s="82">
        <f>P519+P520+P521+P522</f>
        <v>0</v>
      </c>
      <c r="R519" s="111" t="e">
        <f>P519/Q519*N519</f>
        <v>#DIV/0!</v>
      </c>
      <c r="S519" s="111" t="e">
        <f t="shared" si="87"/>
        <v>#DIV/0!</v>
      </c>
      <c r="T519" s="111" t="e">
        <f t="shared" si="88"/>
        <v>#DIV/0!</v>
      </c>
    </row>
    <row r="520" spans="1:20" ht="12.75" customHeight="1">
      <c r="A520" s="159"/>
      <c r="B520" s="82"/>
      <c r="C520" s="82"/>
      <c r="D520" s="82"/>
      <c r="E520" s="82"/>
      <c r="F520" s="82"/>
      <c r="G520" s="82"/>
      <c r="H520" s="82"/>
      <c r="I520" s="84"/>
      <c r="J520" s="93"/>
      <c r="K520" s="67"/>
      <c r="L520" s="104"/>
      <c r="M520" s="136"/>
      <c r="N520" s="82"/>
      <c r="O520" s="88"/>
      <c r="P520" s="89"/>
      <c r="Q520" s="82"/>
      <c r="R520" s="111" t="e">
        <f>P520/Q519*N519</f>
        <v>#DIV/0!</v>
      </c>
      <c r="S520" s="111" t="e">
        <f t="shared" si="87"/>
        <v>#DIV/0!</v>
      </c>
      <c r="T520" s="111" t="e">
        <f t="shared" si="88"/>
        <v>#DIV/0!</v>
      </c>
    </row>
    <row r="521" spans="1:20" ht="12.75" customHeight="1">
      <c r="A521" s="159"/>
      <c r="B521" s="82"/>
      <c r="C521" s="82"/>
      <c r="D521" s="82"/>
      <c r="E521" s="82"/>
      <c r="F521" s="82"/>
      <c r="G521" s="82"/>
      <c r="H521" s="82"/>
      <c r="I521" s="84"/>
      <c r="J521" s="93"/>
      <c r="K521" s="67"/>
      <c r="L521" s="104"/>
      <c r="M521" s="136"/>
      <c r="N521" s="82"/>
      <c r="O521" s="88"/>
      <c r="P521" s="89"/>
      <c r="Q521" s="82"/>
      <c r="R521" s="111" t="e">
        <f>P521/Q519*N519</f>
        <v>#DIV/0!</v>
      </c>
      <c r="S521" s="111" t="e">
        <f t="shared" si="87"/>
        <v>#DIV/0!</v>
      </c>
      <c r="T521" s="111" t="e">
        <f t="shared" si="88"/>
        <v>#DIV/0!</v>
      </c>
    </row>
    <row r="522" spans="1:20" ht="12.75" customHeight="1">
      <c r="A522" s="159"/>
      <c r="B522" s="82"/>
      <c r="C522" s="82"/>
      <c r="D522" s="82"/>
      <c r="E522" s="82"/>
      <c r="F522" s="82"/>
      <c r="G522" s="82"/>
      <c r="H522" s="82"/>
      <c r="I522" s="84"/>
      <c r="J522" s="93"/>
      <c r="K522" s="67"/>
      <c r="L522" s="104"/>
      <c r="M522" s="136"/>
      <c r="N522" s="82"/>
      <c r="O522" s="88"/>
      <c r="P522" s="89"/>
      <c r="Q522" s="82"/>
      <c r="R522" s="111" t="e">
        <f>P522/Q519*N519</f>
        <v>#DIV/0!</v>
      </c>
      <c r="S522" s="111" t="e">
        <f t="shared" si="87"/>
        <v>#DIV/0!</v>
      </c>
      <c r="T522" s="111" t="e">
        <f t="shared" si="88"/>
        <v>#DIV/0!</v>
      </c>
    </row>
    <row r="523" spans="1:20" ht="12.75" customHeight="1">
      <c r="A523" s="159"/>
      <c r="B523" s="82"/>
      <c r="C523" s="82"/>
      <c r="D523" s="82"/>
      <c r="E523" s="82"/>
      <c r="F523" s="82"/>
      <c r="G523" s="82"/>
      <c r="H523" s="82"/>
      <c r="I523" s="84"/>
      <c r="J523" s="93"/>
      <c r="K523" s="67"/>
      <c r="L523" s="104" t="s">
        <v>162</v>
      </c>
      <c r="M523" s="136">
        <v>1</v>
      </c>
      <c r="N523" s="82">
        <f>H491*M523/100</f>
        <v>0</v>
      </c>
      <c r="O523" s="88"/>
      <c r="P523" s="89"/>
      <c r="Q523" s="82">
        <f>P523+P524</f>
        <v>0</v>
      </c>
      <c r="R523" s="111" t="e">
        <f>P523/Q523*N523</f>
        <v>#DIV/0!</v>
      </c>
      <c r="S523" s="111" t="e">
        <f t="shared" si="87"/>
        <v>#DIV/0!</v>
      </c>
      <c r="T523" s="111" t="e">
        <f t="shared" si="88"/>
        <v>#DIV/0!</v>
      </c>
    </row>
    <row r="524" spans="1:20" ht="12.75" customHeight="1">
      <c r="A524" s="159"/>
      <c r="B524" s="82"/>
      <c r="C524" s="82"/>
      <c r="D524" s="82"/>
      <c r="E524" s="82"/>
      <c r="F524" s="82"/>
      <c r="G524" s="82"/>
      <c r="H524" s="82"/>
      <c r="I524" s="84"/>
      <c r="J524" s="93"/>
      <c r="K524" s="75"/>
      <c r="L524" s="104"/>
      <c r="M524" s="136"/>
      <c r="N524" s="82"/>
      <c r="O524" s="88"/>
      <c r="P524" s="89"/>
      <c r="Q524" s="82"/>
      <c r="R524" s="111" t="e">
        <f>P524/Q523*N523</f>
        <v>#DIV/0!</v>
      </c>
      <c r="S524" s="111" t="e">
        <f t="shared" si="87"/>
        <v>#DIV/0!</v>
      </c>
      <c r="T524" s="111" t="e">
        <f t="shared" si="88"/>
        <v>#DIV/0!</v>
      </c>
    </row>
    <row r="525" spans="1:20" ht="12.75" customHeight="1">
      <c r="A525" s="159"/>
      <c r="B525" s="82"/>
      <c r="C525" s="82"/>
      <c r="D525" s="82"/>
      <c r="E525" s="82"/>
      <c r="F525" s="82"/>
      <c r="G525" s="82"/>
      <c r="H525" s="82"/>
      <c r="I525" s="140" t="s">
        <v>26</v>
      </c>
      <c r="J525" s="196" t="s">
        <v>11</v>
      </c>
      <c r="K525" s="197"/>
      <c r="L525" s="198"/>
      <c r="M525" s="188">
        <v>8</v>
      </c>
      <c r="N525" s="188">
        <f>H491*M525/100</f>
        <v>0</v>
      </c>
      <c r="O525" s="88"/>
      <c r="P525" s="89"/>
      <c r="Q525" s="97"/>
      <c r="R525" s="194" t="e">
        <f>SUM(R526:R535)</f>
        <v>#DIV/0!</v>
      </c>
      <c r="S525" s="194" t="e">
        <f>SUM(S526:S535)</f>
        <v>#DIV/0!</v>
      </c>
      <c r="T525" s="194" t="e">
        <f>SUM(T526:T535)</f>
        <v>#DIV/0!</v>
      </c>
    </row>
    <row r="526" spans="1:20" ht="12.75" customHeight="1">
      <c r="A526" s="159"/>
      <c r="B526" s="82"/>
      <c r="C526" s="82"/>
      <c r="D526" s="82"/>
      <c r="E526" s="82"/>
      <c r="F526" s="82"/>
      <c r="G526" s="82"/>
      <c r="H526" s="82"/>
      <c r="I526" s="140"/>
      <c r="J526" s="93" t="s">
        <v>10</v>
      </c>
      <c r="K526" s="144" t="s">
        <v>7</v>
      </c>
      <c r="L526" s="145"/>
      <c r="M526" s="105">
        <v>8</v>
      </c>
      <c r="N526" s="105">
        <f>H491*M526/100</f>
        <v>0</v>
      </c>
      <c r="O526" s="88"/>
      <c r="P526" s="89"/>
      <c r="Q526" s="82">
        <f>P526+P527+P528+P529</f>
        <v>0</v>
      </c>
      <c r="R526" s="111" t="e">
        <f>P526/Q526*N526</f>
        <v>#DIV/0!</v>
      </c>
      <c r="S526" s="111" t="e">
        <f aca="true" t="shared" si="89" ref="S526:S535">R526/1.302</f>
        <v>#DIV/0!</v>
      </c>
      <c r="T526" s="111" t="e">
        <f aca="true" t="shared" si="90" ref="T526:T535">R526-S526</f>
        <v>#DIV/0!</v>
      </c>
    </row>
    <row r="527" spans="1:20" ht="12.75" customHeight="1">
      <c r="A527" s="159"/>
      <c r="B527" s="82"/>
      <c r="C527" s="82"/>
      <c r="D527" s="82"/>
      <c r="E527" s="82"/>
      <c r="F527" s="82"/>
      <c r="G527" s="82"/>
      <c r="H527" s="82"/>
      <c r="I527" s="140"/>
      <c r="J527" s="93"/>
      <c r="K527" s="146"/>
      <c r="L527" s="147"/>
      <c r="M527" s="105"/>
      <c r="N527" s="105"/>
      <c r="O527" s="88"/>
      <c r="P527" s="89"/>
      <c r="Q527" s="82"/>
      <c r="R527" s="111" t="e">
        <f>P527/Q526*N526</f>
        <v>#DIV/0!</v>
      </c>
      <c r="S527" s="111" t="e">
        <f t="shared" si="89"/>
        <v>#DIV/0!</v>
      </c>
      <c r="T527" s="111" t="e">
        <f t="shared" si="90"/>
        <v>#DIV/0!</v>
      </c>
    </row>
    <row r="528" spans="1:20" ht="12.75" customHeight="1">
      <c r="A528" s="159"/>
      <c r="B528" s="82"/>
      <c r="C528" s="82"/>
      <c r="D528" s="82"/>
      <c r="E528" s="82"/>
      <c r="F528" s="82"/>
      <c r="G528" s="82"/>
      <c r="H528" s="82"/>
      <c r="I528" s="140"/>
      <c r="J528" s="93"/>
      <c r="K528" s="146"/>
      <c r="L528" s="147"/>
      <c r="M528" s="105"/>
      <c r="N528" s="105"/>
      <c r="O528" s="88"/>
      <c r="P528" s="89"/>
      <c r="Q528" s="82"/>
      <c r="R528" s="111" t="e">
        <f>P528/Q526*N526</f>
        <v>#DIV/0!</v>
      </c>
      <c r="S528" s="111" t="e">
        <f t="shared" si="89"/>
        <v>#DIV/0!</v>
      </c>
      <c r="T528" s="111" t="e">
        <f t="shared" si="90"/>
        <v>#DIV/0!</v>
      </c>
    </row>
    <row r="529" spans="1:20" ht="12.75" customHeight="1">
      <c r="A529" s="159"/>
      <c r="B529" s="82"/>
      <c r="C529" s="82"/>
      <c r="D529" s="82"/>
      <c r="E529" s="82"/>
      <c r="F529" s="82"/>
      <c r="G529" s="82"/>
      <c r="H529" s="82"/>
      <c r="I529" s="140"/>
      <c r="J529" s="93"/>
      <c r="K529" s="148"/>
      <c r="L529" s="149"/>
      <c r="M529" s="105"/>
      <c r="N529" s="105"/>
      <c r="O529" s="88"/>
      <c r="P529" s="89"/>
      <c r="Q529" s="82"/>
      <c r="R529" s="111" t="e">
        <f>P529/Q526*N526</f>
        <v>#DIV/0!</v>
      </c>
      <c r="S529" s="111" t="e">
        <f t="shared" si="89"/>
        <v>#DIV/0!</v>
      </c>
      <c r="T529" s="111" t="e">
        <f t="shared" si="90"/>
        <v>#DIV/0!</v>
      </c>
    </row>
    <row r="530" spans="1:20" ht="12.75" customHeight="1">
      <c r="A530" s="159"/>
      <c r="B530" s="82"/>
      <c r="C530" s="82"/>
      <c r="D530" s="82"/>
      <c r="E530" s="82"/>
      <c r="F530" s="82"/>
      <c r="G530" s="82"/>
      <c r="H530" s="82"/>
      <c r="I530" s="140"/>
      <c r="J530" s="93"/>
      <c r="K530" s="144" t="s">
        <v>8</v>
      </c>
      <c r="L530" s="145"/>
      <c r="M530" s="105">
        <v>0</v>
      </c>
      <c r="N530" s="105">
        <f>H491*M530/100</f>
        <v>0</v>
      </c>
      <c r="O530" s="88"/>
      <c r="P530" s="89"/>
      <c r="Q530" s="82">
        <f>P530+P531+P532+P533+P534+P535</f>
        <v>0</v>
      </c>
      <c r="R530" s="111" t="e">
        <f>P530/Q530*N530</f>
        <v>#DIV/0!</v>
      </c>
      <c r="S530" s="111" t="e">
        <f t="shared" si="89"/>
        <v>#DIV/0!</v>
      </c>
      <c r="T530" s="111" t="e">
        <f t="shared" si="90"/>
        <v>#DIV/0!</v>
      </c>
    </row>
    <row r="531" spans="1:20" ht="12.75" customHeight="1">
      <c r="A531" s="159"/>
      <c r="B531" s="82"/>
      <c r="C531" s="82"/>
      <c r="D531" s="82"/>
      <c r="E531" s="82"/>
      <c r="F531" s="82"/>
      <c r="G531" s="82"/>
      <c r="H531" s="82"/>
      <c r="I531" s="140"/>
      <c r="J531" s="93"/>
      <c r="K531" s="146"/>
      <c r="L531" s="147"/>
      <c r="M531" s="105"/>
      <c r="N531" s="105"/>
      <c r="O531" s="88"/>
      <c r="P531" s="89"/>
      <c r="Q531" s="82"/>
      <c r="R531" s="111" t="e">
        <f>P531/Q530*N530</f>
        <v>#DIV/0!</v>
      </c>
      <c r="S531" s="111" t="e">
        <f t="shared" si="89"/>
        <v>#DIV/0!</v>
      </c>
      <c r="T531" s="111" t="e">
        <f t="shared" si="90"/>
        <v>#DIV/0!</v>
      </c>
    </row>
    <row r="532" spans="1:20" ht="12.75" customHeight="1">
      <c r="A532" s="159"/>
      <c r="B532" s="82"/>
      <c r="C532" s="82"/>
      <c r="D532" s="82"/>
      <c r="E532" s="82"/>
      <c r="F532" s="82"/>
      <c r="G532" s="82"/>
      <c r="H532" s="82"/>
      <c r="I532" s="140"/>
      <c r="J532" s="93"/>
      <c r="K532" s="146"/>
      <c r="L532" s="147"/>
      <c r="M532" s="105"/>
      <c r="N532" s="105"/>
      <c r="O532" s="88"/>
      <c r="P532" s="89"/>
      <c r="Q532" s="82"/>
      <c r="R532" s="111" t="e">
        <f>P532/Q530*N530</f>
        <v>#DIV/0!</v>
      </c>
      <c r="S532" s="111" t="e">
        <f t="shared" si="89"/>
        <v>#DIV/0!</v>
      </c>
      <c r="T532" s="111" t="e">
        <f t="shared" si="90"/>
        <v>#DIV/0!</v>
      </c>
    </row>
    <row r="533" spans="1:20" ht="12.75" customHeight="1">
      <c r="A533" s="159"/>
      <c r="B533" s="82"/>
      <c r="C533" s="82"/>
      <c r="D533" s="82"/>
      <c r="E533" s="82"/>
      <c r="F533" s="82"/>
      <c r="G533" s="82"/>
      <c r="H533" s="82"/>
      <c r="I533" s="140"/>
      <c r="J533" s="93"/>
      <c r="K533" s="146"/>
      <c r="L533" s="147"/>
      <c r="M533" s="105"/>
      <c r="N533" s="105"/>
      <c r="O533" s="88"/>
      <c r="P533" s="89"/>
      <c r="Q533" s="82"/>
      <c r="R533" s="111" t="e">
        <f>P533/Q530*N530</f>
        <v>#DIV/0!</v>
      </c>
      <c r="S533" s="111" t="e">
        <f t="shared" si="89"/>
        <v>#DIV/0!</v>
      </c>
      <c r="T533" s="111" t="e">
        <f t="shared" si="90"/>
        <v>#DIV/0!</v>
      </c>
    </row>
    <row r="534" spans="1:20" ht="12.75" customHeight="1">
      <c r="A534" s="159"/>
      <c r="B534" s="82"/>
      <c r="C534" s="82"/>
      <c r="D534" s="82"/>
      <c r="E534" s="82"/>
      <c r="F534" s="82"/>
      <c r="G534" s="82"/>
      <c r="H534" s="82"/>
      <c r="I534" s="140"/>
      <c r="J534" s="93"/>
      <c r="K534" s="146"/>
      <c r="L534" s="147"/>
      <c r="M534" s="105"/>
      <c r="N534" s="105"/>
      <c r="O534" s="88"/>
      <c r="P534" s="89"/>
      <c r="Q534" s="82"/>
      <c r="R534" s="111" t="e">
        <f>P534/Q530*N530</f>
        <v>#DIV/0!</v>
      </c>
      <c r="S534" s="111" t="e">
        <f t="shared" si="89"/>
        <v>#DIV/0!</v>
      </c>
      <c r="T534" s="111" t="e">
        <f t="shared" si="90"/>
        <v>#DIV/0!</v>
      </c>
    </row>
    <row r="535" spans="1:20" ht="12.75" customHeight="1">
      <c r="A535" s="159"/>
      <c r="B535" s="82"/>
      <c r="C535" s="82"/>
      <c r="D535" s="82"/>
      <c r="E535" s="82"/>
      <c r="F535" s="82"/>
      <c r="G535" s="82"/>
      <c r="H535" s="82"/>
      <c r="I535" s="140"/>
      <c r="J535" s="93"/>
      <c r="K535" s="148"/>
      <c r="L535" s="149"/>
      <c r="M535" s="105"/>
      <c r="N535" s="105"/>
      <c r="O535" s="88"/>
      <c r="P535" s="89"/>
      <c r="Q535" s="82"/>
      <c r="R535" s="111" t="e">
        <f>P535/Q530*N530</f>
        <v>#DIV/0!</v>
      </c>
      <c r="S535" s="111" t="e">
        <f t="shared" si="89"/>
        <v>#DIV/0!</v>
      </c>
      <c r="T535" s="111" t="e">
        <f t="shared" si="90"/>
        <v>#DIV/0!</v>
      </c>
    </row>
    <row r="536" spans="1:20" ht="12.75" customHeight="1">
      <c r="A536" s="159" t="s">
        <v>194</v>
      </c>
      <c r="B536" s="82"/>
      <c r="C536" s="82">
        <v>6000</v>
      </c>
      <c r="D536" s="82">
        <f>C536*B536</f>
        <v>0</v>
      </c>
      <c r="E536" s="82">
        <f>D536*45%</f>
        <v>0</v>
      </c>
      <c r="F536" s="82">
        <f>D536*55%</f>
        <v>0</v>
      </c>
      <c r="G536" s="82">
        <f>F536*0.15</f>
        <v>0</v>
      </c>
      <c r="H536" s="82">
        <f>F536-G536</f>
        <v>0</v>
      </c>
      <c r="I536" s="84" t="s">
        <v>25</v>
      </c>
      <c r="J536" s="125" t="s">
        <v>5</v>
      </c>
      <c r="K536" s="126"/>
      <c r="L536" s="127"/>
      <c r="M536" s="128">
        <v>87</v>
      </c>
      <c r="N536" s="128">
        <f>H536*M536/100</f>
        <v>0</v>
      </c>
      <c r="O536" s="88"/>
      <c r="P536" s="89"/>
      <c r="Q536" s="88"/>
      <c r="R536" s="194" t="e">
        <f>SUM(R538:R569)</f>
        <v>#DIV/0!</v>
      </c>
      <c r="S536" s="194" t="e">
        <f>SUM(S538:S569)</f>
        <v>#DIV/0!</v>
      </c>
      <c r="T536" s="194" t="e">
        <f>SUM(T538:T569)</f>
        <v>#DIV/0!</v>
      </c>
    </row>
    <row r="537" spans="1:20" ht="12.75" customHeight="1">
      <c r="A537" s="159"/>
      <c r="B537" s="82"/>
      <c r="C537" s="82"/>
      <c r="D537" s="82"/>
      <c r="E537" s="82"/>
      <c r="F537" s="82"/>
      <c r="G537" s="82"/>
      <c r="H537" s="82"/>
      <c r="I537" s="84"/>
      <c r="J537" s="93" t="s">
        <v>10</v>
      </c>
      <c r="K537" s="151" t="s">
        <v>7</v>
      </c>
      <c r="L537" s="152"/>
      <c r="M537" s="110">
        <v>41</v>
      </c>
      <c r="N537" s="170">
        <f>H536*M537/100</f>
        <v>0</v>
      </c>
      <c r="O537" s="88"/>
      <c r="P537" s="89"/>
      <c r="Q537" s="88"/>
      <c r="R537" s="111"/>
      <c r="S537" s="111"/>
      <c r="T537" s="111"/>
    </row>
    <row r="538" spans="1:20" ht="30" customHeight="1">
      <c r="A538" s="159"/>
      <c r="B538" s="82"/>
      <c r="C538" s="82"/>
      <c r="D538" s="82"/>
      <c r="E538" s="82"/>
      <c r="F538" s="82"/>
      <c r="G538" s="82"/>
      <c r="H538" s="82"/>
      <c r="I538" s="84"/>
      <c r="J538" s="93"/>
      <c r="K538" s="68" t="s">
        <v>10</v>
      </c>
      <c r="L538" s="98" t="s">
        <v>165</v>
      </c>
      <c r="M538" s="170">
        <v>5</v>
      </c>
      <c r="N538" s="97">
        <f>H536*M538/100</f>
        <v>0</v>
      </c>
      <c r="O538" s="88"/>
      <c r="P538" s="89"/>
      <c r="Q538" s="88"/>
      <c r="R538" s="111">
        <f>N538</f>
        <v>0</v>
      </c>
      <c r="S538" s="111">
        <f aca="true" t="shared" si="91" ref="S538:S544">R538/1.302</f>
        <v>0</v>
      </c>
      <c r="T538" s="111">
        <f aca="true" t="shared" si="92" ref="T538:T544">R538-S538</f>
        <v>0</v>
      </c>
    </row>
    <row r="539" spans="1:20" ht="21" customHeight="1">
      <c r="A539" s="159"/>
      <c r="B539" s="82"/>
      <c r="C539" s="82"/>
      <c r="D539" s="82"/>
      <c r="E539" s="82"/>
      <c r="F539" s="82"/>
      <c r="G539" s="82"/>
      <c r="H539" s="82"/>
      <c r="I539" s="84"/>
      <c r="J539" s="93"/>
      <c r="K539" s="68"/>
      <c r="L539" s="98" t="s">
        <v>167</v>
      </c>
      <c r="M539" s="170">
        <v>4</v>
      </c>
      <c r="N539" s="97">
        <f>H536*M539/100</f>
        <v>0</v>
      </c>
      <c r="O539" s="88"/>
      <c r="P539" s="89"/>
      <c r="Q539" s="88"/>
      <c r="R539" s="111">
        <f>N539</f>
        <v>0</v>
      </c>
      <c r="S539" s="111">
        <f t="shared" si="91"/>
        <v>0</v>
      </c>
      <c r="T539" s="111">
        <f t="shared" si="92"/>
        <v>0</v>
      </c>
    </row>
    <row r="540" spans="1:20" ht="17.25" customHeight="1">
      <c r="A540" s="159"/>
      <c r="B540" s="82"/>
      <c r="C540" s="82"/>
      <c r="D540" s="82"/>
      <c r="E540" s="82"/>
      <c r="F540" s="82"/>
      <c r="G540" s="82"/>
      <c r="H540" s="82"/>
      <c r="I540" s="84"/>
      <c r="J540" s="93"/>
      <c r="K540" s="68"/>
      <c r="L540" s="104" t="s">
        <v>166</v>
      </c>
      <c r="M540" s="171">
        <v>26</v>
      </c>
      <c r="N540" s="82">
        <f>H536*M540/100</f>
        <v>0</v>
      </c>
      <c r="O540" s="88"/>
      <c r="P540" s="89"/>
      <c r="Q540" s="83">
        <f>P540+P543+P541+P542</f>
        <v>0</v>
      </c>
      <c r="R540" s="111" t="e">
        <f>P540/Q540*N540</f>
        <v>#DIV/0!</v>
      </c>
      <c r="S540" s="111" t="e">
        <f t="shared" si="91"/>
        <v>#DIV/0!</v>
      </c>
      <c r="T540" s="111" t="e">
        <f t="shared" si="92"/>
        <v>#DIV/0!</v>
      </c>
    </row>
    <row r="541" spans="1:20" ht="18" customHeight="1">
      <c r="A541" s="159"/>
      <c r="B541" s="82"/>
      <c r="C541" s="82"/>
      <c r="D541" s="82"/>
      <c r="E541" s="82"/>
      <c r="F541" s="82"/>
      <c r="G541" s="82"/>
      <c r="H541" s="82"/>
      <c r="I541" s="84"/>
      <c r="J541" s="93"/>
      <c r="K541" s="68"/>
      <c r="L541" s="104"/>
      <c r="M541" s="171"/>
      <c r="N541" s="82"/>
      <c r="O541" s="88"/>
      <c r="P541" s="89"/>
      <c r="Q541" s="92"/>
      <c r="R541" s="111" t="e">
        <f>P541/Q540*N540</f>
        <v>#DIV/0!</v>
      </c>
      <c r="S541" s="111" t="e">
        <f t="shared" si="91"/>
        <v>#DIV/0!</v>
      </c>
      <c r="T541" s="111" t="e">
        <f t="shared" si="92"/>
        <v>#DIV/0!</v>
      </c>
    </row>
    <row r="542" spans="1:20" ht="18" customHeight="1">
      <c r="A542" s="159"/>
      <c r="B542" s="82"/>
      <c r="C542" s="82"/>
      <c r="D542" s="82"/>
      <c r="E542" s="82"/>
      <c r="F542" s="82"/>
      <c r="G542" s="82"/>
      <c r="H542" s="82"/>
      <c r="I542" s="84"/>
      <c r="J542" s="93"/>
      <c r="K542" s="68"/>
      <c r="L542" s="104"/>
      <c r="M542" s="171"/>
      <c r="N542" s="82"/>
      <c r="O542" s="88"/>
      <c r="P542" s="89"/>
      <c r="Q542" s="92"/>
      <c r="R542" s="111" t="e">
        <f>P542/Q540*N540</f>
        <v>#DIV/0!</v>
      </c>
      <c r="S542" s="111" t="e">
        <f t="shared" si="91"/>
        <v>#DIV/0!</v>
      </c>
      <c r="T542" s="111" t="e">
        <f t="shared" si="92"/>
        <v>#DIV/0!</v>
      </c>
    </row>
    <row r="543" spans="1:20" ht="17.25" customHeight="1">
      <c r="A543" s="159"/>
      <c r="B543" s="82"/>
      <c r="C543" s="82"/>
      <c r="D543" s="82"/>
      <c r="E543" s="82"/>
      <c r="F543" s="82"/>
      <c r="G543" s="82"/>
      <c r="H543" s="82"/>
      <c r="I543" s="84"/>
      <c r="J543" s="93"/>
      <c r="K543" s="68"/>
      <c r="L543" s="104"/>
      <c r="M543" s="171"/>
      <c r="N543" s="82"/>
      <c r="O543" s="88"/>
      <c r="P543" s="89"/>
      <c r="Q543" s="116"/>
      <c r="R543" s="111" t="e">
        <f>P543/Q540*N540</f>
        <v>#DIV/0!</v>
      </c>
      <c r="S543" s="111" t="e">
        <f t="shared" si="91"/>
        <v>#DIV/0!</v>
      </c>
      <c r="T543" s="111" t="e">
        <f t="shared" si="92"/>
        <v>#DIV/0!</v>
      </c>
    </row>
    <row r="544" spans="1:20" ht="15" customHeight="1">
      <c r="A544" s="159"/>
      <c r="B544" s="82"/>
      <c r="C544" s="82"/>
      <c r="D544" s="82"/>
      <c r="E544" s="82"/>
      <c r="F544" s="82"/>
      <c r="G544" s="82"/>
      <c r="H544" s="82"/>
      <c r="I544" s="84"/>
      <c r="J544" s="93"/>
      <c r="K544" s="68"/>
      <c r="L544" s="98" t="s">
        <v>19</v>
      </c>
      <c r="M544" s="170">
        <f>M537-M538-M539-M540</f>
        <v>6</v>
      </c>
      <c r="N544" s="97">
        <f>H536*M544/100</f>
        <v>0</v>
      </c>
      <c r="O544" s="88"/>
      <c r="P544" s="89"/>
      <c r="Q544" s="88"/>
      <c r="R544" s="111">
        <f>N544</f>
        <v>0</v>
      </c>
      <c r="S544" s="111">
        <f t="shared" si="91"/>
        <v>0</v>
      </c>
      <c r="T544" s="111">
        <f t="shared" si="92"/>
        <v>0</v>
      </c>
    </row>
    <row r="545" spans="1:20" ht="27.75" customHeight="1">
      <c r="A545" s="159"/>
      <c r="B545" s="82"/>
      <c r="C545" s="82"/>
      <c r="D545" s="82"/>
      <c r="E545" s="82"/>
      <c r="F545" s="82"/>
      <c r="G545" s="82"/>
      <c r="H545" s="82"/>
      <c r="I545" s="84"/>
      <c r="J545" s="93"/>
      <c r="K545" s="151" t="s">
        <v>8</v>
      </c>
      <c r="L545" s="152"/>
      <c r="M545" s="110">
        <v>38</v>
      </c>
      <c r="N545" s="170">
        <f>H536*M545/100</f>
        <v>0</v>
      </c>
      <c r="O545" s="88"/>
      <c r="P545" s="89"/>
      <c r="Q545" s="88"/>
      <c r="R545" s="111"/>
      <c r="S545" s="111"/>
      <c r="T545" s="111"/>
    </row>
    <row r="546" spans="1:20" ht="12.75" customHeight="1">
      <c r="A546" s="159"/>
      <c r="B546" s="82"/>
      <c r="C546" s="82"/>
      <c r="D546" s="82"/>
      <c r="E546" s="82"/>
      <c r="F546" s="82"/>
      <c r="G546" s="82"/>
      <c r="H546" s="82"/>
      <c r="I546" s="84"/>
      <c r="J546" s="93"/>
      <c r="K546" s="68" t="s">
        <v>10</v>
      </c>
      <c r="L546" s="98" t="s">
        <v>20</v>
      </c>
      <c r="M546" s="99">
        <v>4</v>
      </c>
      <c r="N546" s="99">
        <f>H536*M546/100</f>
        <v>0</v>
      </c>
      <c r="O546" s="88"/>
      <c r="P546" s="89"/>
      <c r="Q546" s="88"/>
      <c r="R546" s="111">
        <f>N546</f>
        <v>0</v>
      </c>
      <c r="S546" s="111">
        <f aca="true" t="shared" si="93" ref="S546:S556">R546/1.302</f>
        <v>0</v>
      </c>
      <c r="T546" s="111">
        <f aca="true" t="shared" si="94" ref="T546:T556">R546-S546</f>
        <v>0</v>
      </c>
    </row>
    <row r="547" spans="1:20" ht="12.75" customHeight="1">
      <c r="A547" s="159"/>
      <c r="B547" s="82"/>
      <c r="C547" s="82"/>
      <c r="D547" s="82"/>
      <c r="E547" s="82"/>
      <c r="F547" s="82"/>
      <c r="G547" s="82"/>
      <c r="H547" s="82"/>
      <c r="I547" s="84"/>
      <c r="J547" s="93"/>
      <c r="K547" s="68"/>
      <c r="L547" s="104" t="s">
        <v>173</v>
      </c>
      <c r="M547" s="105">
        <v>18</v>
      </c>
      <c r="N547" s="105">
        <f>H536*M547/100</f>
        <v>0</v>
      </c>
      <c r="O547" s="88"/>
      <c r="P547" s="89"/>
      <c r="Q547" s="82">
        <f>P547+P549+P550+P548</f>
        <v>0</v>
      </c>
      <c r="R547" s="111" t="e">
        <f>P547/Q547*N547</f>
        <v>#DIV/0!</v>
      </c>
      <c r="S547" s="111" t="e">
        <f t="shared" si="93"/>
        <v>#DIV/0!</v>
      </c>
      <c r="T547" s="111" t="e">
        <f t="shared" si="94"/>
        <v>#DIV/0!</v>
      </c>
    </row>
    <row r="548" spans="1:20" ht="12.75" customHeight="1">
      <c r="A548" s="159"/>
      <c r="B548" s="82"/>
      <c r="C548" s="82"/>
      <c r="D548" s="82"/>
      <c r="E548" s="82"/>
      <c r="F548" s="82"/>
      <c r="G548" s="82"/>
      <c r="H548" s="82"/>
      <c r="I548" s="84"/>
      <c r="J548" s="93"/>
      <c r="K548" s="68"/>
      <c r="L548" s="104"/>
      <c r="M548" s="105"/>
      <c r="N548" s="105"/>
      <c r="O548" s="88"/>
      <c r="P548" s="89"/>
      <c r="Q548" s="82"/>
      <c r="R548" s="111" t="e">
        <f>P548/Q547*N547</f>
        <v>#DIV/0!</v>
      </c>
      <c r="S548" s="111" t="e">
        <f t="shared" si="93"/>
        <v>#DIV/0!</v>
      </c>
      <c r="T548" s="111" t="e">
        <f t="shared" si="94"/>
        <v>#DIV/0!</v>
      </c>
    </row>
    <row r="549" spans="1:20" ht="12.75" customHeight="1">
      <c r="A549" s="159"/>
      <c r="B549" s="82"/>
      <c r="C549" s="82"/>
      <c r="D549" s="82"/>
      <c r="E549" s="82"/>
      <c r="F549" s="82"/>
      <c r="G549" s="82"/>
      <c r="H549" s="82"/>
      <c r="I549" s="84"/>
      <c r="J549" s="93"/>
      <c r="K549" s="68"/>
      <c r="L549" s="104"/>
      <c r="M549" s="105"/>
      <c r="N549" s="105"/>
      <c r="O549" s="88"/>
      <c r="P549" s="89"/>
      <c r="Q549" s="82"/>
      <c r="R549" s="111" t="e">
        <f>P549/Q547*N547</f>
        <v>#DIV/0!</v>
      </c>
      <c r="S549" s="111" t="e">
        <f t="shared" si="93"/>
        <v>#DIV/0!</v>
      </c>
      <c r="T549" s="111" t="e">
        <f t="shared" si="94"/>
        <v>#DIV/0!</v>
      </c>
    </row>
    <row r="550" spans="1:20" ht="12.75" customHeight="1">
      <c r="A550" s="159"/>
      <c r="B550" s="82"/>
      <c r="C550" s="82"/>
      <c r="D550" s="82"/>
      <c r="E550" s="82"/>
      <c r="F550" s="82"/>
      <c r="G550" s="82"/>
      <c r="H550" s="82"/>
      <c r="I550" s="84"/>
      <c r="J550" s="93"/>
      <c r="K550" s="68"/>
      <c r="L550" s="104"/>
      <c r="M550" s="105"/>
      <c r="N550" s="105"/>
      <c r="O550" s="88"/>
      <c r="P550" s="89"/>
      <c r="Q550" s="82"/>
      <c r="R550" s="111" t="e">
        <f>P550/Q547*N547</f>
        <v>#DIV/0!</v>
      </c>
      <c r="S550" s="111" t="e">
        <f t="shared" si="93"/>
        <v>#DIV/0!</v>
      </c>
      <c r="T550" s="111" t="e">
        <f t="shared" si="94"/>
        <v>#DIV/0!</v>
      </c>
    </row>
    <row r="551" spans="1:20" ht="12.75" customHeight="1">
      <c r="A551" s="159"/>
      <c r="B551" s="82"/>
      <c r="C551" s="82"/>
      <c r="D551" s="82"/>
      <c r="E551" s="82"/>
      <c r="F551" s="82"/>
      <c r="G551" s="82"/>
      <c r="H551" s="82"/>
      <c r="I551" s="84"/>
      <c r="J551" s="93"/>
      <c r="K551" s="68"/>
      <c r="L551" s="98" t="s">
        <v>200</v>
      </c>
      <c r="M551" s="99">
        <v>3</v>
      </c>
      <c r="N551" s="99">
        <f>H536*M551/100</f>
        <v>0</v>
      </c>
      <c r="O551" s="88"/>
      <c r="P551" s="89"/>
      <c r="Q551" s="97"/>
      <c r="R551" s="111">
        <f>N551</f>
        <v>0</v>
      </c>
      <c r="S551" s="111">
        <f t="shared" si="93"/>
        <v>0</v>
      </c>
      <c r="T551" s="111">
        <f t="shared" si="94"/>
        <v>0</v>
      </c>
    </row>
    <row r="552" spans="1:20" ht="12.75" customHeight="1">
      <c r="A552" s="159"/>
      <c r="B552" s="82"/>
      <c r="C552" s="82"/>
      <c r="D552" s="82"/>
      <c r="E552" s="82"/>
      <c r="F552" s="82"/>
      <c r="G552" s="82"/>
      <c r="H552" s="82"/>
      <c r="I552" s="84"/>
      <c r="J552" s="93"/>
      <c r="K552" s="68"/>
      <c r="L552" s="104" t="s">
        <v>23</v>
      </c>
      <c r="M552" s="105">
        <v>11</v>
      </c>
      <c r="N552" s="105">
        <f>H536*M552/100</f>
        <v>0</v>
      </c>
      <c r="O552" s="88"/>
      <c r="P552" s="89"/>
      <c r="Q552" s="82">
        <f>P552+P553+P554+P555+P556</f>
        <v>0</v>
      </c>
      <c r="R552" s="111" t="e">
        <f>P552/Q552*N552</f>
        <v>#DIV/0!</v>
      </c>
      <c r="S552" s="111" t="e">
        <f t="shared" si="93"/>
        <v>#DIV/0!</v>
      </c>
      <c r="T552" s="111" t="e">
        <f t="shared" si="94"/>
        <v>#DIV/0!</v>
      </c>
    </row>
    <row r="553" spans="1:20" ht="12.75" customHeight="1">
      <c r="A553" s="159"/>
      <c r="B553" s="82"/>
      <c r="C553" s="82"/>
      <c r="D553" s="82"/>
      <c r="E553" s="82"/>
      <c r="F553" s="82"/>
      <c r="G553" s="82"/>
      <c r="H553" s="82"/>
      <c r="I553" s="84"/>
      <c r="J553" s="93"/>
      <c r="K553" s="68"/>
      <c r="L553" s="104"/>
      <c r="M553" s="105"/>
      <c r="N553" s="105"/>
      <c r="O553" s="88"/>
      <c r="P553" s="89"/>
      <c r="Q553" s="82"/>
      <c r="R553" s="111" t="e">
        <f>P553/Q552*N552</f>
        <v>#DIV/0!</v>
      </c>
      <c r="S553" s="111" t="e">
        <f t="shared" si="93"/>
        <v>#DIV/0!</v>
      </c>
      <c r="T553" s="111" t="e">
        <f t="shared" si="94"/>
        <v>#DIV/0!</v>
      </c>
    </row>
    <row r="554" spans="1:20" ht="12.75" customHeight="1">
      <c r="A554" s="159"/>
      <c r="B554" s="82"/>
      <c r="C554" s="82"/>
      <c r="D554" s="82"/>
      <c r="E554" s="82"/>
      <c r="F554" s="82"/>
      <c r="G554" s="82"/>
      <c r="H554" s="82"/>
      <c r="I554" s="84"/>
      <c r="J554" s="93"/>
      <c r="K554" s="68"/>
      <c r="L554" s="104"/>
      <c r="M554" s="105"/>
      <c r="N554" s="105"/>
      <c r="O554" s="88"/>
      <c r="P554" s="89"/>
      <c r="Q554" s="82"/>
      <c r="R554" s="111" t="e">
        <f>P554/Q552*N552</f>
        <v>#DIV/0!</v>
      </c>
      <c r="S554" s="111" t="e">
        <f t="shared" si="93"/>
        <v>#DIV/0!</v>
      </c>
      <c r="T554" s="111" t="e">
        <f t="shared" si="94"/>
        <v>#DIV/0!</v>
      </c>
    </row>
    <row r="555" spans="1:20" ht="12.75" customHeight="1">
      <c r="A555" s="159"/>
      <c r="B555" s="82"/>
      <c r="C555" s="82"/>
      <c r="D555" s="82"/>
      <c r="E555" s="82"/>
      <c r="F555" s="82"/>
      <c r="G555" s="82"/>
      <c r="H555" s="82"/>
      <c r="I555" s="84"/>
      <c r="J555" s="93"/>
      <c r="K555" s="68"/>
      <c r="L555" s="104"/>
      <c r="M555" s="105"/>
      <c r="N555" s="105"/>
      <c r="O555" s="88"/>
      <c r="P555" s="89"/>
      <c r="Q555" s="82"/>
      <c r="R555" s="111" t="e">
        <f>P555/Q552*N552</f>
        <v>#DIV/0!</v>
      </c>
      <c r="S555" s="111" t="e">
        <f t="shared" si="93"/>
        <v>#DIV/0!</v>
      </c>
      <c r="T555" s="111" t="e">
        <f t="shared" si="94"/>
        <v>#DIV/0!</v>
      </c>
    </row>
    <row r="556" spans="1:20" ht="12.75" customHeight="1">
      <c r="A556" s="159"/>
      <c r="B556" s="82"/>
      <c r="C556" s="82"/>
      <c r="D556" s="82"/>
      <c r="E556" s="82"/>
      <c r="F556" s="82"/>
      <c r="G556" s="82"/>
      <c r="H556" s="82"/>
      <c r="I556" s="84"/>
      <c r="J556" s="93"/>
      <c r="K556" s="68"/>
      <c r="L556" s="104"/>
      <c r="M556" s="105"/>
      <c r="N556" s="105"/>
      <c r="O556" s="88"/>
      <c r="P556" s="89"/>
      <c r="Q556" s="82"/>
      <c r="R556" s="111" t="e">
        <f>P556/Q552*N552</f>
        <v>#DIV/0!</v>
      </c>
      <c r="S556" s="111" t="e">
        <f t="shared" si="93"/>
        <v>#DIV/0!</v>
      </c>
      <c r="T556" s="111" t="e">
        <f t="shared" si="94"/>
        <v>#DIV/0!</v>
      </c>
    </row>
    <row r="557" spans="1:20" ht="24" customHeight="1">
      <c r="A557" s="159"/>
      <c r="B557" s="82"/>
      <c r="C557" s="82"/>
      <c r="D557" s="82"/>
      <c r="E557" s="82"/>
      <c r="F557" s="82"/>
      <c r="G557" s="82"/>
      <c r="H557" s="82"/>
      <c r="I557" s="84"/>
      <c r="J557" s="93"/>
      <c r="K557" s="151" t="s">
        <v>9</v>
      </c>
      <c r="L557" s="152"/>
      <c r="M557" s="110">
        <v>8</v>
      </c>
      <c r="N557" s="170">
        <f>H536*M557/100</f>
        <v>0</v>
      </c>
      <c r="O557" s="88"/>
      <c r="P557" s="89"/>
      <c r="Q557" s="88"/>
      <c r="R557" s="111"/>
      <c r="S557" s="111"/>
      <c r="T557" s="111"/>
    </row>
    <row r="558" spans="1:20" ht="24" customHeight="1">
      <c r="A558" s="159"/>
      <c r="B558" s="82"/>
      <c r="C558" s="82"/>
      <c r="D558" s="82"/>
      <c r="E558" s="82"/>
      <c r="F558" s="82"/>
      <c r="G558" s="82"/>
      <c r="H558" s="82"/>
      <c r="I558" s="84"/>
      <c r="J558" s="93"/>
      <c r="K558" s="64" t="s">
        <v>10</v>
      </c>
      <c r="L558" s="153" t="s">
        <v>24</v>
      </c>
      <c r="M558" s="135">
        <v>1</v>
      </c>
      <c r="N558" s="97">
        <f>H536*M558/100</f>
        <v>0</v>
      </c>
      <c r="O558" s="88"/>
      <c r="P558" s="89"/>
      <c r="Q558" s="88"/>
      <c r="R558" s="111">
        <f>N558</f>
        <v>0</v>
      </c>
      <c r="S558" s="111">
        <f aca="true" t="shared" si="95" ref="S558:S570">R558/1.302</f>
        <v>0</v>
      </c>
      <c r="T558" s="111">
        <f aca="true" t="shared" si="96" ref="T558:T570">R558-S558</f>
        <v>0</v>
      </c>
    </row>
    <row r="559" spans="1:20" ht="12.75" customHeight="1">
      <c r="A559" s="159"/>
      <c r="B559" s="82"/>
      <c r="C559" s="82"/>
      <c r="D559" s="82"/>
      <c r="E559" s="82"/>
      <c r="F559" s="82"/>
      <c r="G559" s="82"/>
      <c r="H559" s="82"/>
      <c r="I559" s="84"/>
      <c r="J559" s="93"/>
      <c r="K559" s="67"/>
      <c r="L559" s="104" t="s">
        <v>164</v>
      </c>
      <c r="M559" s="136">
        <v>3</v>
      </c>
      <c r="N559" s="82">
        <f>H536*M559/100</f>
        <v>0</v>
      </c>
      <c r="O559" s="88"/>
      <c r="P559" s="89"/>
      <c r="Q559" s="82">
        <f>P559+P560+P561+P562+P563</f>
        <v>0</v>
      </c>
      <c r="R559" s="111" t="e">
        <f>P559/Q559*N559</f>
        <v>#DIV/0!</v>
      </c>
      <c r="S559" s="111" t="e">
        <f t="shared" si="95"/>
        <v>#DIV/0!</v>
      </c>
      <c r="T559" s="111" t="e">
        <f t="shared" si="96"/>
        <v>#DIV/0!</v>
      </c>
    </row>
    <row r="560" spans="1:20" ht="12.75" customHeight="1">
      <c r="A560" s="159"/>
      <c r="B560" s="82"/>
      <c r="C560" s="82"/>
      <c r="D560" s="82"/>
      <c r="E560" s="82"/>
      <c r="F560" s="82"/>
      <c r="G560" s="82"/>
      <c r="H560" s="82"/>
      <c r="I560" s="84"/>
      <c r="J560" s="93"/>
      <c r="K560" s="67"/>
      <c r="L560" s="104"/>
      <c r="M560" s="136"/>
      <c r="N560" s="82"/>
      <c r="O560" s="88"/>
      <c r="P560" s="89"/>
      <c r="Q560" s="82"/>
      <c r="R560" s="111" t="e">
        <f>P560/Q559*N559</f>
        <v>#DIV/0!</v>
      </c>
      <c r="S560" s="111" t="e">
        <f t="shared" si="95"/>
        <v>#DIV/0!</v>
      </c>
      <c r="T560" s="111" t="e">
        <f t="shared" si="96"/>
        <v>#DIV/0!</v>
      </c>
    </row>
    <row r="561" spans="1:20" ht="12.75" customHeight="1">
      <c r="A561" s="159"/>
      <c r="B561" s="82"/>
      <c r="C561" s="82"/>
      <c r="D561" s="82"/>
      <c r="E561" s="82"/>
      <c r="F561" s="82"/>
      <c r="G561" s="82"/>
      <c r="H561" s="82"/>
      <c r="I561" s="84"/>
      <c r="J561" s="93"/>
      <c r="K561" s="67"/>
      <c r="L561" s="104"/>
      <c r="M561" s="136"/>
      <c r="N561" s="82"/>
      <c r="O561" s="88"/>
      <c r="P561" s="89"/>
      <c r="Q561" s="82"/>
      <c r="R561" s="111" t="e">
        <f>P561/Q559*N559</f>
        <v>#DIV/0!</v>
      </c>
      <c r="S561" s="111" t="e">
        <f t="shared" si="95"/>
        <v>#DIV/0!</v>
      </c>
      <c r="T561" s="111" t="e">
        <f t="shared" si="96"/>
        <v>#DIV/0!</v>
      </c>
    </row>
    <row r="562" spans="1:20" ht="12.75" customHeight="1">
      <c r="A562" s="159"/>
      <c r="B562" s="82"/>
      <c r="C562" s="82"/>
      <c r="D562" s="82"/>
      <c r="E562" s="82"/>
      <c r="F562" s="82"/>
      <c r="G562" s="82"/>
      <c r="H562" s="82"/>
      <c r="I562" s="84"/>
      <c r="J562" s="93"/>
      <c r="K562" s="67"/>
      <c r="L562" s="104"/>
      <c r="M562" s="136"/>
      <c r="N562" s="82"/>
      <c r="O562" s="88"/>
      <c r="P562" s="89"/>
      <c r="Q562" s="82"/>
      <c r="R562" s="111" t="e">
        <f>P562/Q559*N559</f>
        <v>#DIV/0!</v>
      </c>
      <c r="S562" s="111" t="e">
        <f t="shared" si="95"/>
        <v>#DIV/0!</v>
      </c>
      <c r="T562" s="111" t="e">
        <f t="shared" si="96"/>
        <v>#DIV/0!</v>
      </c>
    </row>
    <row r="563" spans="1:20" ht="12.75" customHeight="1">
      <c r="A563" s="159"/>
      <c r="B563" s="82"/>
      <c r="C563" s="82"/>
      <c r="D563" s="82"/>
      <c r="E563" s="82"/>
      <c r="F563" s="82"/>
      <c r="G563" s="82"/>
      <c r="H563" s="82"/>
      <c r="I563" s="84"/>
      <c r="J563" s="93"/>
      <c r="K563" s="67"/>
      <c r="L563" s="104"/>
      <c r="M563" s="136"/>
      <c r="N563" s="82"/>
      <c r="O563" s="88"/>
      <c r="P563" s="89"/>
      <c r="Q563" s="82"/>
      <c r="R563" s="111" t="e">
        <f>P563/Q559*N559</f>
        <v>#DIV/0!</v>
      </c>
      <c r="S563" s="111" t="e">
        <f t="shared" si="95"/>
        <v>#DIV/0!</v>
      </c>
      <c r="T563" s="111" t="e">
        <f t="shared" si="96"/>
        <v>#DIV/0!</v>
      </c>
    </row>
    <row r="564" spans="1:20" ht="12.75" customHeight="1">
      <c r="A564" s="159"/>
      <c r="B564" s="82"/>
      <c r="C564" s="82"/>
      <c r="D564" s="82"/>
      <c r="E564" s="82"/>
      <c r="F564" s="82"/>
      <c r="G564" s="82"/>
      <c r="H564" s="82"/>
      <c r="I564" s="84"/>
      <c r="J564" s="93"/>
      <c r="K564" s="67"/>
      <c r="L564" s="104" t="s">
        <v>163</v>
      </c>
      <c r="M564" s="136">
        <v>3</v>
      </c>
      <c r="N564" s="82">
        <f>H536*M564/100</f>
        <v>0</v>
      </c>
      <c r="O564" s="88"/>
      <c r="P564" s="89"/>
      <c r="Q564" s="82">
        <f>P564+P565+P566+P567</f>
        <v>0</v>
      </c>
      <c r="R564" s="111" t="e">
        <f>P564/Q564*N564</f>
        <v>#DIV/0!</v>
      </c>
      <c r="S564" s="111" t="e">
        <f t="shared" si="95"/>
        <v>#DIV/0!</v>
      </c>
      <c r="T564" s="111" t="e">
        <f t="shared" si="96"/>
        <v>#DIV/0!</v>
      </c>
    </row>
    <row r="565" spans="1:20" ht="12.75" customHeight="1">
      <c r="A565" s="159"/>
      <c r="B565" s="82"/>
      <c r="C565" s="82"/>
      <c r="D565" s="82"/>
      <c r="E565" s="82"/>
      <c r="F565" s="82"/>
      <c r="G565" s="82"/>
      <c r="H565" s="82"/>
      <c r="I565" s="84"/>
      <c r="J565" s="93"/>
      <c r="K565" s="67"/>
      <c r="L565" s="104"/>
      <c r="M565" s="136"/>
      <c r="N565" s="82"/>
      <c r="O565" s="88"/>
      <c r="P565" s="89"/>
      <c r="Q565" s="82"/>
      <c r="R565" s="111" t="e">
        <f>P565/Q564*N564</f>
        <v>#DIV/0!</v>
      </c>
      <c r="S565" s="111" t="e">
        <f t="shared" si="95"/>
        <v>#DIV/0!</v>
      </c>
      <c r="T565" s="111" t="e">
        <f t="shared" si="96"/>
        <v>#DIV/0!</v>
      </c>
    </row>
    <row r="566" spans="1:20" ht="12.75" customHeight="1">
      <c r="A566" s="159"/>
      <c r="B566" s="82"/>
      <c r="C566" s="82"/>
      <c r="D566" s="82"/>
      <c r="E566" s="82"/>
      <c r="F566" s="82"/>
      <c r="G566" s="82"/>
      <c r="H566" s="82"/>
      <c r="I566" s="84"/>
      <c r="J566" s="93"/>
      <c r="K566" s="67"/>
      <c r="L566" s="104"/>
      <c r="M566" s="136"/>
      <c r="N566" s="82"/>
      <c r="O566" s="88"/>
      <c r="P566" s="89"/>
      <c r="Q566" s="82"/>
      <c r="R566" s="111" t="e">
        <f>P566/Q564*N564</f>
        <v>#DIV/0!</v>
      </c>
      <c r="S566" s="111" t="e">
        <f t="shared" si="95"/>
        <v>#DIV/0!</v>
      </c>
      <c r="T566" s="111" t="e">
        <f t="shared" si="96"/>
        <v>#DIV/0!</v>
      </c>
    </row>
    <row r="567" spans="1:20" ht="12.75" customHeight="1">
      <c r="A567" s="159"/>
      <c r="B567" s="82"/>
      <c r="C567" s="82"/>
      <c r="D567" s="82"/>
      <c r="E567" s="82"/>
      <c r="F567" s="82"/>
      <c r="G567" s="82"/>
      <c r="H567" s="82"/>
      <c r="I567" s="84"/>
      <c r="J567" s="93"/>
      <c r="K567" s="67"/>
      <c r="L567" s="104"/>
      <c r="M567" s="136"/>
      <c r="N567" s="82"/>
      <c r="O567" s="88"/>
      <c r="P567" s="89"/>
      <c r="Q567" s="82"/>
      <c r="R567" s="111" t="e">
        <f>P567/Q564*N564</f>
        <v>#DIV/0!</v>
      </c>
      <c r="S567" s="111" t="e">
        <f t="shared" si="95"/>
        <v>#DIV/0!</v>
      </c>
      <c r="T567" s="111" t="e">
        <f t="shared" si="96"/>
        <v>#DIV/0!</v>
      </c>
    </row>
    <row r="568" spans="1:20" ht="12.75" customHeight="1">
      <c r="A568" s="159"/>
      <c r="B568" s="82"/>
      <c r="C568" s="82"/>
      <c r="D568" s="82"/>
      <c r="E568" s="82"/>
      <c r="F568" s="82"/>
      <c r="G568" s="82"/>
      <c r="H568" s="82"/>
      <c r="I568" s="84"/>
      <c r="J568" s="93"/>
      <c r="K568" s="67"/>
      <c r="L568" s="104" t="s">
        <v>162</v>
      </c>
      <c r="M568" s="136">
        <v>1</v>
      </c>
      <c r="N568" s="82">
        <f>H536*M568/100</f>
        <v>0</v>
      </c>
      <c r="O568" s="88"/>
      <c r="P568" s="89"/>
      <c r="Q568" s="82">
        <f>P568+P569</f>
        <v>0</v>
      </c>
      <c r="R568" s="111" t="e">
        <f>P568/Q568*N568</f>
        <v>#DIV/0!</v>
      </c>
      <c r="S568" s="111" t="e">
        <f t="shared" si="95"/>
        <v>#DIV/0!</v>
      </c>
      <c r="T568" s="111" t="e">
        <f t="shared" si="96"/>
        <v>#DIV/0!</v>
      </c>
    </row>
    <row r="569" spans="1:20" ht="12.75" customHeight="1">
      <c r="A569" s="159"/>
      <c r="B569" s="82"/>
      <c r="C569" s="82"/>
      <c r="D569" s="82"/>
      <c r="E569" s="82"/>
      <c r="F569" s="82"/>
      <c r="G569" s="82"/>
      <c r="H569" s="82"/>
      <c r="I569" s="84"/>
      <c r="J569" s="93"/>
      <c r="K569" s="75"/>
      <c r="L569" s="104"/>
      <c r="M569" s="136"/>
      <c r="N569" s="82"/>
      <c r="O569" s="88"/>
      <c r="P569" s="89"/>
      <c r="Q569" s="82"/>
      <c r="R569" s="111" t="e">
        <f>P569/Q568*N568</f>
        <v>#DIV/0!</v>
      </c>
      <c r="S569" s="111" t="e">
        <f t="shared" si="95"/>
        <v>#DIV/0!</v>
      </c>
      <c r="T569" s="111" t="e">
        <f t="shared" si="96"/>
        <v>#DIV/0!</v>
      </c>
    </row>
    <row r="570" spans="1:20" ht="38.25" customHeight="1">
      <c r="A570" s="159"/>
      <c r="B570" s="82"/>
      <c r="C570" s="82"/>
      <c r="D570" s="82"/>
      <c r="E570" s="82"/>
      <c r="F570" s="82"/>
      <c r="G570" s="82"/>
      <c r="H570" s="82"/>
      <c r="I570" s="125" t="s">
        <v>134</v>
      </c>
      <c r="J570" s="126"/>
      <c r="K570" s="126"/>
      <c r="L570" s="126"/>
      <c r="M570" s="128">
        <v>5</v>
      </c>
      <c r="N570" s="128">
        <f>M570*H536/100</f>
        <v>0</v>
      </c>
      <c r="O570" s="88"/>
      <c r="P570" s="89"/>
      <c r="Q570" s="97"/>
      <c r="R570" s="194">
        <f>N570</f>
        <v>0</v>
      </c>
      <c r="S570" s="194">
        <f t="shared" si="95"/>
        <v>0</v>
      </c>
      <c r="T570" s="194">
        <f t="shared" si="96"/>
        <v>0</v>
      </c>
    </row>
    <row r="571" spans="1:20" ht="12.75" customHeight="1">
      <c r="A571" s="159"/>
      <c r="B571" s="82"/>
      <c r="C571" s="82"/>
      <c r="D571" s="82"/>
      <c r="E571" s="82"/>
      <c r="F571" s="82"/>
      <c r="G571" s="82"/>
      <c r="H571" s="82"/>
      <c r="I571" s="140" t="s">
        <v>26</v>
      </c>
      <c r="J571" s="141" t="s">
        <v>11</v>
      </c>
      <c r="K571" s="142"/>
      <c r="L571" s="143"/>
      <c r="M571" s="128">
        <v>8</v>
      </c>
      <c r="N571" s="128">
        <f>H536*M571/100</f>
        <v>0</v>
      </c>
      <c r="O571" s="88"/>
      <c r="P571" s="89"/>
      <c r="Q571" s="97"/>
      <c r="R571" s="194" t="e">
        <f>SUM(R572:R581)</f>
        <v>#DIV/0!</v>
      </c>
      <c r="S571" s="194" t="e">
        <f>SUM(S572:S581)</f>
        <v>#DIV/0!</v>
      </c>
      <c r="T571" s="194" t="e">
        <f>SUM(T572:T581)</f>
        <v>#DIV/0!</v>
      </c>
    </row>
    <row r="572" spans="1:20" ht="12.75" customHeight="1">
      <c r="A572" s="159"/>
      <c r="B572" s="82"/>
      <c r="C572" s="82"/>
      <c r="D572" s="82"/>
      <c r="E572" s="82"/>
      <c r="F572" s="82"/>
      <c r="G572" s="82"/>
      <c r="H572" s="82"/>
      <c r="I572" s="140"/>
      <c r="J572" s="93" t="s">
        <v>10</v>
      </c>
      <c r="K572" s="144" t="s">
        <v>7</v>
      </c>
      <c r="L572" s="145"/>
      <c r="M572" s="105">
        <v>8</v>
      </c>
      <c r="N572" s="105">
        <f>H536*M572/100</f>
        <v>0</v>
      </c>
      <c r="O572" s="88"/>
      <c r="P572" s="89"/>
      <c r="Q572" s="82">
        <f>P572+P573+P574+P575</f>
        <v>0</v>
      </c>
      <c r="R572" s="111" t="e">
        <f>P572/Q572*N572</f>
        <v>#DIV/0!</v>
      </c>
      <c r="S572" s="111" t="e">
        <f aca="true" t="shared" si="97" ref="S572:S581">R572/1.302</f>
        <v>#DIV/0!</v>
      </c>
      <c r="T572" s="111" t="e">
        <f aca="true" t="shared" si="98" ref="T572:T581">R572-S572</f>
        <v>#DIV/0!</v>
      </c>
    </row>
    <row r="573" spans="1:20" ht="12.75" customHeight="1">
      <c r="A573" s="159"/>
      <c r="B573" s="82"/>
      <c r="C573" s="82"/>
      <c r="D573" s="82"/>
      <c r="E573" s="82"/>
      <c r="F573" s="82"/>
      <c r="G573" s="82"/>
      <c r="H573" s="82"/>
      <c r="I573" s="140"/>
      <c r="J573" s="93"/>
      <c r="K573" s="146"/>
      <c r="L573" s="147"/>
      <c r="M573" s="105"/>
      <c r="N573" s="105"/>
      <c r="O573" s="88"/>
      <c r="P573" s="89"/>
      <c r="Q573" s="82"/>
      <c r="R573" s="111" t="e">
        <f>P573/Q572*N572</f>
        <v>#DIV/0!</v>
      </c>
      <c r="S573" s="111" t="e">
        <f t="shared" si="97"/>
        <v>#DIV/0!</v>
      </c>
      <c r="T573" s="111" t="e">
        <f t="shared" si="98"/>
        <v>#DIV/0!</v>
      </c>
    </row>
    <row r="574" spans="1:20" ht="12.75" customHeight="1">
      <c r="A574" s="159"/>
      <c r="B574" s="82"/>
      <c r="C574" s="82"/>
      <c r="D574" s="82"/>
      <c r="E574" s="82"/>
      <c r="F574" s="82"/>
      <c r="G574" s="82"/>
      <c r="H574" s="82"/>
      <c r="I574" s="140"/>
      <c r="J574" s="93"/>
      <c r="K574" s="146"/>
      <c r="L574" s="147"/>
      <c r="M574" s="105"/>
      <c r="N574" s="105"/>
      <c r="O574" s="88"/>
      <c r="P574" s="89"/>
      <c r="Q574" s="82"/>
      <c r="R574" s="111" t="e">
        <f>P574/Q572*N572</f>
        <v>#DIV/0!</v>
      </c>
      <c r="S574" s="111" t="e">
        <f t="shared" si="97"/>
        <v>#DIV/0!</v>
      </c>
      <c r="T574" s="111" t="e">
        <f t="shared" si="98"/>
        <v>#DIV/0!</v>
      </c>
    </row>
    <row r="575" spans="1:20" ht="12.75" customHeight="1">
      <c r="A575" s="159"/>
      <c r="B575" s="82"/>
      <c r="C575" s="82"/>
      <c r="D575" s="82"/>
      <c r="E575" s="82"/>
      <c r="F575" s="82"/>
      <c r="G575" s="82"/>
      <c r="H575" s="82"/>
      <c r="I575" s="140"/>
      <c r="J575" s="93"/>
      <c r="K575" s="148"/>
      <c r="L575" s="149"/>
      <c r="M575" s="105"/>
      <c r="N575" s="105"/>
      <c r="O575" s="88"/>
      <c r="P575" s="89"/>
      <c r="Q575" s="82"/>
      <c r="R575" s="111" t="e">
        <f>P575/Q572*N572</f>
        <v>#DIV/0!</v>
      </c>
      <c r="S575" s="111" t="e">
        <f t="shared" si="97"/>
        <v>#DIV/0!</v>
      </c>
      <c r="T575" s="111" t="e">
        <f t="shared" si="98"/>
        <v>#DIV/0!</v>
      </c>
    </row>
    <row r="576" spans="1:20" ht="12.75" customHeight="1">
      <c r="A576" s="159"/>
      <c r="B576" s="82"/>
      <c r="C576" s="82"/>
      <c r="D576" s="82"/>
      <c r="E576" s="82"/>
      <c r="F576" s="82"/>
      <c r="G576" s="82"/>
      <c r="H576" s="82"/>
      <c r="I576" s="140"/>
      <c r="J576" s="93"/>
      <c r="K576" s="144" t="s">
        <v>8</v>
      </c>
      <c r="L576" s="145"/>
      <c r="M576" s="105">
        <v>0</v>
      </c>
      <c r="N576" s="105">
        <f>H536*M576/100</f>
        <v>0</v>
      </c>
      <c r="O576" s="88"/>
      <c r="P576" s="89"/>
      <c r="Q576" s="82">
        <f>P576+P577+P578+P579+P580+P581</f>
        <v>0</v>
      </c>
      <c r="R576" s="111" t="e">
        <f>P576/Q576*N576</f>
        <v>#DIV/0!</v>
      </c>
      <c r="S576" s="111" t="e">
        <f t="shared" si="97"/>
        <v>#DIV/0!</v>
      </c>
      <c r="T576" s="111" t="e">
        <f t="shared" si="98"/>
        <v>#DIV/0!</v>
      </c>
    </row>
    <row r="577" spans="1:20" ht="12.75" customHeight="1">
      <c r="A577" s="159"/>
      <c r="B577" s="82"/>
      <c r="C577" s="82"/>
      <c r="D577" s="82"/>
      <c r="E577" s="82"/>
      <c r="F577" s="82"/>
      <c r="G577" s="82"/>
      <c r="H577" s="82"/>
      <c r="I577" s="140"/>
      <c r="J577" s="93"/>
      <c r="K577" s="146"/>
      <c r="L577" s="147"/>
      <c r="M577" s="105"/>
      <c r="N577" s="105"/>
      <c r="O577" s="88"/>
      <c r="P577" s="89"/>
      <c r="Q577" s="82"/>
      <c r="R577" s="111" t="e">
        <f>P577/Q576*N576</f>
        <v>#DIV/0!</v>
      </c>
      <c r="S577" s="111" t="e">
        <f t="shared" si="97"/>
        <v>#DIV/0!</v>
      </c>
      <c r="T577" s="111" t="e">
        <f t="shared" si="98"/>
        <v>#DIV/0!</v>
      </c>
    </row>
    <row r="578" spans="1:20" ht="12.75" customHeight="1">
      <c r="A578" s="159"/>
      <c r="B578" s="82"/>
      <c r="C578" s="82"/>
      <c r="D578" s="82"/>
      <c r="E578" s="82"/>
      <c r="F578" s="82"/>
      <c r="G578" s="82"/>
      <c r="H578" s="82"/>
      <c r="I578" s="140"/>
      <c r="J578" s="93"/>
      <c r="K578" s="146"/>
      <c r="L578" s="147"/>
      <c r="M578" s="105"/>
      <c r="N578" s="105"/>
      <c r="O578" s="88"/>
      <c r="P578" s="89"/>
      <c r="Q578" s="82"/>
      <c r="R578" s="111" t="e">
        <f>P578/Q576*N576</f>
        <v>#DIV/0!</v>
      </c>
      <c r="S578" s="111" t="e">
        <f t="shared" si="97"/>
        <v>#DIV/0!</v>
      </c>
      <c r="T578" s="111" t="e">
        <f t="shared" si="98"/>
        <v>#DIV/0!</v>
      </c>
    </row>
    <row r="579" spans="1:20" ht="12.75" customHeight="1">
      <c r="A579" s="159"/>
      <c r="B579" s="82"/>
      <c r="C579" s="82"/>
      <c r="D579" s="82"/>
      <c r="E579" s="82"/>
      <c r="F579" s="82"/>
      <c r="G579" s="82"/>
      <c r="H579" s="82"/>
      <c r="I579" s="140"/>
      <c r="J579" s="93"/>
      <c r="K579" s="146"/>
      <c r="L579" s="147"/>
      <c r="M579" s="105"/>
      <c r="N579" s="105"/>
      <c r="O579" s="88"/>
      <c r="P579" s="89"/>
      <c r="Q579" s="82"/>
      <c r="R579" s="111" t="e">
        <f>P579/Q576*N576</f>
        <v>#DIV/0!</v>
      </c>
      <c r="S579" s="111" t="e">
        <f t="shared" si="97"/>
        <v>#DIV/0!</v>
      </c>
      <c r="T579" s="111" t="e">
        <f t="shared" si="98"/>
        <v>#DIV/0!</v>
      </c>
    </row>
    <row r="580" spans="1:20" ht="12.75" customHeight="1">
      <c r="A580" s="159"/>
      <c r="B580" s="82"/>
      <c r="C580" s="82"/>
      <c r="D580" s="82"/>
      <c r="E580" s="82"/>
      <c r="F580" s="82"/>
      <c r="G580" s="82"/>
      <c r="H580" s="82"/>
      <c r="I580" s="140"/>
      <c r="J580" s="93"/>
      <c r="K580" s="146"/>
      <c r="L580" s="147"/>
      <c r="M580" s="105"/>
      <c r="N580" s="105"/>
      <c r="O580" s="88"/>
      <c r="P580" s="89"/>
      <c r="Q580" s="82"/>
      <c r="R580" s="111" t="e">
        <f>P580/Q576*N576</f>
        <v>#DIV/0!</v>
      </c>
      <c r="S580" s="111" t="e">
        <f t="shared" si="97"/>
        <v>#DIV/0!</v>
      </c>
      <c r="T580" s="111" t="e">
        <f t="shared" si="98"/>
        <v>#DIV/0!</v>
      </c>
    </row>
    <row r="581" spans="1:20" ht="12.75" customHeight="1">
      <c r="A581" s="159"/>
      <c r="B581" s="82"/>
      <c r="C581" s="82"/>
      <c r="D581" s="82"/>
      <c r="E581" s="82"/>
      <c r="F581" s="82"/>
      <c r="G581" s="82"/>
      <c r="H581" s="82"/>
      <c r="I581" s="140"/>
      <c r="J581" s="93"/>
      <c r="K581" s="148"/>
      <c r="L581" s="149"/>
      <c r="M581" s="105"/>
      <c r="N581" s="105"/>
      <c r="O581" s="88"/>
      <c r="P581" s="89"/>
      <c r="Q581" s="82"/>
      <c r="R581" s="111" t="e">
        <f>P581/Q576*N576</f>
        <v>#DIV/0!</v>
      </c>
      <c r="S581" s="111" t="e">
        <f t="shared" si="97"/>
        <v>#DIV/0!</v>
      </c>
      <c r="T581" s="111" t="e">
        <f t="shared" si="98"/>
        <v>#DIV/0!</v>
      </c>
    </row>
    <row r="582" spans="1:20" ht="12.75" customHeight="1">
      <c r="A582" s="159" t="s">
        <v>192</v>
      </c>
      <c r="B582" s="82"/>
      <c r="C582" s="82">
        <v>6000</v>
      </c>
      <c r="D582" s="82">
        <f>C582*B582</f>
        <v>0</v>
      </c>
      <c r="E582" s="82">
        <f>D582*45%</f>
        <v>0</v>
      </c>
      <c r="F582" s="82">
        <f>D582*55%</f>
        <v>0</v>
      </c>
      <c r="G582" s="82">
        <f>F582*0.15</f>
        <v>0</v>
      </c>
      <c r="H582" s="82">
        <f>F582-G582</f>
        <v>0</v>
      </c>
      <c r="I582" s="84" t="s">
        <v>25</v>
      </c>
      <c r="J582" s="172" t="s">
        <v>5</v>
      </c>
      <c r="K582" s="173"/>
      <c r="L582" s="174"/>
      <c r="M582" s="128">
        <v>50</v>
      </c>
      <c r="N582" s="110">
        <f>H582*M582/100</f>
        <v>0</v>
      </c>
      <c r="O582" s="88"/>
      <c r="P582" s="89"/>
      <c r="Q582" s="88"/>
      <c r="R582" s="194" t="e">
        <f>SUM(R584:R615)</f>
        <v>#DIV/0!</v>
      </c>
      <c r="S582" s="194" t="e">
        <f>SUM(S584:S615)</f>
        <v>#DIV/0!</v>
      </c>
      <c r="T582" s="194" t="e">
        <f>SUM(T584:T615)</f>
        <v>#DIV/0!</v>
      </c>
    </row>
    <row r="583" spans="1:20" ht="12.75" customHeight="1">
      <c r="A583" s="159"/>
      <c r="B583" s="82"/>
      <c r="C583" s="82"/>
      <c r="D583" s="82"/>
      <c r="E583" s="82"/>
      <c r="F583" s="82"/>
      <c r="G583" s="82"/>
      <c r="H583" s="82"/>
      <c r="I583" s="84"/>
      <c r="J583" s="93" t="s">
        <v>10</v>
      </c>
      <c r="K583" s="151" t="s">
        <v>7</v>
      </c>
      <c r="L583" s="152"/>
      <c r="M583" s="110">
        <v>23</v>
      </c>
      <c r="N583" s="110">
        <f>H582*M583/100</f>
        <v>0</v>
      </c>
      <c r="O583" s="88"/>
      <c r="P583" s="89"/>
      <c r="Q583" s="88"/>
      <c r="R583" s="111"/>
      <c r="S583" s="111"/>
      <c r="T583" s="111"/>
    </row>
    <row r="584" spans="1:20" ht="33" customHeight="1">
      <c r="A584" s="159"/>
      <c r="B584" s="82"/>
      <c r="C584" s="82"/>
      <c r="D584" s="82"/>
      <c r="E584" s="82"/>
      <c r="F584" s="82"/>
      <c r="G584" s="82"/>
      <c r="H584" s="82"/>
      <c r="I584" s="84"/>
      <c r="J584" s="93"/>
      <c r="K584" s="68" t="s">
        <v>10</v>
      </c>
      <c r="L584" s="98" t="s">
        <v>165</v>
      </c>
      <c r="M584" s="135">
        <v>3</v>
      </c>
      <c r="N584" s="110">
        <f>H582*M584/100</f>
        <v>0</v>
      </c>
      <c r="O584" s="88"/>
      <c r="P584" s="89"/>
      <c r="Q584" s="88"/>
      <c r="R584" s="111">
        <f>N584</f>
        <v>0</v>
      </c>
      <c r="S584" s="111">
        <f aca="true" t="shared" si="99" ref="S584:S590">R584/1.302</f>
        <v>0</v>
      </c>
      <c r="T584" s="111">
        <f aca="true" t="shared" si="100" ref="T584:T590">R584-S584</f>
        <v>0</v>
      </c>
    </row>
    <row r="585" spans="1:20" ht="12.75" customHeight="1">
      <c r="A585" s="159"/>
      <c r="B585" s="82"/>
      <c r="C585" s="82"/>
      <c r="D585" s="82"/>
      <c r="E585" s="82"/>
      <c r="F585" s="82"/>
      <c r="G585" s="82"/>
      <c r="H585" s="82"/>
      <c r="I585" s="84"/>
      <c r="J585" s="93"/>
      <c r="K585" s="68"/>
      <c r="L585" s="98" t="s">
        <v>167</v>
      </c>
      <c r="M585" s="135">
        <v>2</v>
      </c>
      <c r="N585" s="110">
        <f>H582*M585/100</f>
        <v>0</v>
      </c>
      <c r="O585" s="88"/>
      <c r="P585" s="89"/>
      <c r="Q585" s="88"/>
      <c r="R585" s="111">
        <f>N585</f>
        <v>0</v>
      </c>
      <c r="S585" s="111">
        <f t="shared" si="99"/>
        <v>0</v>
      </c>
      <c r="T585" s="111">
        <f t="shared" si="100"/>
        <v>0</v>
      </c>
    </row>
    <row r="586" spans="1:20" ht="12.75" customHeight="1">
      <c r="A586" s="159"/>
      <c r="B586" s="82"/>
      <c r="C586" s="82"/>
      <c r="D586" s="82"/>
      <c r="E586" s="82"/>
      <c r="F586" s="82"/>
      <c r="G586" s="82"/>
      <c r="H586" s="82"/>
      <c r="I586" s="84"/>
      <c r="J586" s="93"/>
      <c r="K586" s="68"/>
      <c r="L586" s="104" t="s">
        <v>166</v>
      </c>
      <c r="M586" s="136">
        <v>15</v>
      </c>
      <c r="N586" s="175">
        <f>H582*M586/100</f>
        <v>0</v>
      </c>
      <c r="O586" s="88"/>
      <c r="P586" s="89"/>
      <c r="Q586" s="82">
        <f>P586+P589+P587+P588</f>
        <v>0</v>
      </c>
      <c r="R586" s="111" t="e">
        <f>P586/Q586*N586</f>
        <v>#DIV/0!</v>
      </c>
      <c r="S586" s="111" t="e">
        <f t="shared" si="99"/>
        <v>#DIV/0!</v>
      </c>
      <c r="T586" s="111" t="e">
        <f t="shared" si="100"/>
        <v>#DIV/0!</v>
      </c>
    </row>
    <row r="587" spans="1:20" ht="12.75" customHeight="1">
      <c r="A587" s="159"/>
      <c r="B587" s="82"/>
      <c r="C587" s="82"/>
      <c r="D587" s="82"/>
      <c r="E587" s="82"/>
      <c r="F587" s="82"/>
      <c r="G587" s="82"/>
      <c r="H587" s="82"/>
      <c r="I587" s="84"/>
      <c r="J587" s="93"/>
      <c r="K587" s="68"/>
      <c r="L587" s="104"/>
      <c r="M587" s="136"/>
      <c r="N587" s="175"/>
      <c r="O587" s="88"/>
      <c r="P587" s="89"/>
      <c r="Q587" s="82"/>
      <c r="R587" s="111" t="e">
        <f>P587/Q586*N586</f>
        <v>#DIV/0!</v>
      </c>
      <c r="S587" s="111" t="e">
        <f t="shared" si="99"/>
        <v>#DIV/0!</v>
      </c>
      <c r="T587" s="111" t="e">
        <f t="shared" si="100"/>
        <v>#DIV/0!</v>
      </c>
    </row>
    <row r="588" spans="1:20" ht="12.75" customHeight="1">
      <c r="A588" s="159"/>
      <c r="B588" s="82"/>
      <c r="C588" s="82"/>
      <c r="D588" s="82"/>
      <c r="E588" s="82"/>
      <c r="F588" s="82"/>
      <c r="G588" s="82"/>
      <c r="H588" s="82"/>
      <c r="I588" s="84"/>
      <c r="J588" s="93"/>
      <c r="K588" s="68"/>
      <c r="L588" s="104"/>
      <c r="M588" s="136"/>
      <c r="N588" s="175"/>
      <c r="O588" s="88"/>
      <c r="P588" s="89"/>
      <c r="Q588" s="82"/>
      <c r="R588" s="111" t="e">
        <f>P588/Q586*N586</f>
        <v>#DIV/0!</v>
      </c>
      <c r="S588" s="111" t="e">
        <f t="shared" si="99"/>
        <v>#DIV/0!</v>
      </c>
      <c r="T588" s="111" t="e">
        <f t="shared" si="100"/>
        <v>#DIV/0!</v>
      </c>
    </row>
    <row r="589" spans="1:20" ht="12.75" customHeight="1">
      <c r="A589" s="159"/>
      <c r="B589" s="82"/>
      <c r="C589" s="82"/>
      <c r="D589" s="82"/>
      <c r="E589" s="82"/>
      <c r="F589" s="82"/>
      <c r="G589" s="82"/>
      <c r="H589" s="82"/>
      <c r="I589" s="84"/>
      <c r="J589" s="93"/>
      <c r="K589" s="68"/>
      <c r="L589" s="104"/>
      <c r="M589" s="136"/>
      <c r="N589" s="175"/>
      <c r="O589" s="88"/>
      <c r="P589" s="89"/>
      <c r="Q589" s="82"/>
      <c r="R589" s="111" t="e">
        <f>P589/Q586*N586</f>
        <v>#DIV/0!</v>
      </c>
      <c r="S589" s="111" t="e">
        <f t="shared" si="99"/>
        <v>#DIV/0!</v>
      </c>
      <c r="T589" s="111" t="e">
        <f t="shared" si="100"/>
        <v>#DIV/0!</v>
      </c>
    </row>
    <row r="590" spans="1:20" ht="12.75" customHeight="1">
      <c r="A590" s="159"/>
      <c r="B590" s="82"/>
      <c r="C590" s="82"/>
      <c r="D590" s="82"/>
      <c r="E590" s="82"/>
      <c r="F590" s="82"/>
      <c r="G590" s="82"/>
      <c r="H590" s="82"/>
      <c r="I590" s="84"/>
      <c r="J590" s="93"/>
      <c r="K590" s="68"/>
      <c r="L590" s="98" t="s">
        <v>19</v>
      </c>
      <c r="M590" s="135">
        <f>M583-M584-M585-M586</f>
        <v>3</v>
      </c>
      <c r="N590" s="110">
        <f>H582*M590/100</f>
        <v>0</v>
      </c>
      <c r="O590" s="88"/>
      <c r="P590" s="89"/>
      <c r="Q590" s="97">
        <f>P590</f>
        <v>0</v>
      </c>
      <c r="R590" s="111">
        <f>Q590</f>
        <v>0</v>
      </c>
      <c r="S590" s="111">
        <f t="shared" si="99"/>
        <v>0</v>
      </c>
      <c r="T590" s="111">
        <f t="shared" si="100"/>
        <v>0</v>
      </c>
    </row>
    <row r="591" spans="1:20" ht="12.75" customHeight="1">
      <c r="A591" s="159"/>
      <c r="B591" s="82"/>
      <c r="C591" s="82"/>
      <c r="D591" s="82"/>
      <c r="E591" s="82"/>
      <c r="F591" s="82"/>
      <c r="G591" s="82"/>
      <c r="H591" s="82"/>
      <c r="I591" s="84"/>
      <c r="J591" s="93"/>
      <c r="K591" s="151" t="s">
        <v>8</v>
      </c>
      <c r="L591" s="152"/>
      <c r="M591" s="110">
        <v>21</v>
      </c>
      <c r="N591" s="110">
        <f>H582*M591/100</f>
        <v>0</v>
      </c>
      <c r="O591" s="88"/>
      <c r="P591" s="89"/>
      <c r="Q591" s="97"/>
      <c r="R591" s="111"/>
      <c r="S591" s="111"/>
      <c r="T591" s="111"/>
    </row>
    <row r="592" spans="1:20" ht="12.75" customHeight="1">
      <c r="A592" s="159"/>
      <c r="B592" s="82"/>
      <c r="C592" s="82"/>
      <c r="D592" s="82"/>
      <c r="E592" s="82"/>
      <c r="F592" s="82"/>
      <c r="G592" s="82"/>
      <c r="H592" s="82"/>
      <c r="I592" s="84"/>
      <c r="J592" s="93"/>
      <c r="K592" s="68" t="s">
        <v>10</v>
      </c>
      <c r="L592" s="153" t="s">
        <v>20</v>
      </c>
      <c r="M592" s="135">
        <v>2</v>
      </c>
      <c r="N592" s="110">
        <f>H582*M592/100</f>
        <v>0</v>
      </c>
      <c r="O592" s="88"/>
      <c r="P592" s="89"/>
      <c r="Q592" s="97">
        <f>P592</f>
        <v>0</v>
      </c>
      <c r="R592" s="111">
        <f>N592</f>
        <v>0</v>
      </c>
      <c r="S592" s="111">
        <f aca="true" t="shared" si="101" ref="S592:S602">R592/1.302</f>
        <v>0</v>
      </c>
      <c r="T592" s="111">
        <f aca="true" t="shared" si="102" ref="T592:T602">R592-S592</f>
        <v>0</v>
      </c>
    </row>
    <row r="593" spans="1:20" ht="12.75" customHeight="1">
      <c r="A593" s="159"/>
      <c r="B593" s="82"/>
      <c r="C593" s="82"/>
      <c r="D593" s="82"/>
      <c r="E593" s="82"/>
      <c r="F593" s="82"/>
      <c r="G593" s="82"/>
      <c r="H593" s="82"/>
      <c r="I593" s="84"/>
      <c r="J593" s="93"/>
      <c r="K593" s="68"/>
      <c r="L593" s="176" t="s">
        <v>21</v>
      </c>
      <c r="M593" s="136">
        <v>9.5</v>
      </c>
      <c r="N593" s="175">
        <f>H582*M593/100</f>
        <v>0</v>
      </c>
      <c r="O593" s="88"/>
      <c r="P593" s="89"/>
      <c r="Q593" s="82">
        <f>P593+P595+P596+P594</f>
        <v>0</v>
      </c>
      <c r="R593" s="111" t="e">
        <f>P593/Q593*N593</f>
        <v>#DIV/0!</v>
      </c>
      <c r="S593" s="111" t="e">
        <f t="shared" si="101"/>
        <v>#DIV/0!</v>
      </c>
      <c r="T593" s="111" t="e">
        <f t="shared" si="102"/>
        <v>#DIV/0!</v>
      </c>
    </row>
    <row r="594" spans="1:20" ht="12.75" customHeight="1">
      <c r="A594" s="159"/>
      <c r="B594" s="82"/>
      <c r="C594" s="82"/>
      <c r="D594" s="82"/>
      <c r="E594" s="82"/>
      <c r="F594" s="82"/>
      <c r="G594" s="82"/>
      <c r="H594" s="82"/>
      <c r="I594" s="84"/>
      <c r="J594" s="93"/>
      <c r="K594" s="68"/>
      <c r="L594" s="176"/>
      <c r="M594" s="136"/>
      <c r="N594" s="175"/>
      <c r="O594" s="88"/>
      <c r="P594" s="89"/>
      <c r="Q594" s="82"/>
      <c r="R594" s="111" t="e">
        <f>P594/Q593*N593</f>
        <v>#DIV/0!</v>
      </c>
      <c r="S594" s="111" t="e">
        <f t="shared" si="101"/>
        <v>#DIV/0!</v>
      </c>
      <c r="T594" s="111" t="e">
        <f t="shared" si="102"/>
        <v>#DIV/0!</v>
      </c>
    </row>
    <row r="595" spans="1:20" ht="12.75" customHeight="1">
      <c r="A595" s="159"/>
      <c r="B595" s="82"/>
      <c r="C595" s="82"/>
      <c r="D595" s="82"/>
      <c r="E595" s="82"/>
      <c r="F595" s="82"/>
      <c r="G595" s="82"/>
      <c r="H595" s="82"/>
      <c r="I595" s="84"/>
      <c r="J595" s="93"/>
      <c r="K595" s="68"/>
      <c r="L595" s="176"/>
      <c r="M595" s="136"/>
      <c r="N595" s="175"/>
      <c r="O595" s="88"/>
      <c r="P595" s="89"/>
      <c r="Q595" s="82"/>
      <c r="R595" s="111" t="e">
        <f>P595/Q593*N593</f>
        <v>#DIV/0!</v>
      </c>
      <c r="S595" s="111" t="e">
        <f t="shared" si="101"/>
        <v>#DIV/0!</v>
      </c>
      <c r="T595" s="111" t="e">
        <f t="shared" si="102"/>
        <v>#DIV/0!</v>
      </c>
    </row>
    <row r="596" spans="1:20" ht="12.75" customHeight="1">
      <c r="A596" s="159"/>
      <c r="B596" s="82"/>
      <c r="C596" s="82"/>
      <c r="D596" s="82"/>
      <c r="E596" s="82"/>
      <c r="F596" s="82"/>
      <c r="G596" s="82"/>
      <c r="H596" s="82"/>
      <c r="I596" s="84"/>
      <c r="J596" s="93"/>
      <c r="K596" s="68"/>
      <c r="L596" s="176"/>
      <c r="M596" s="136"/>
      <c r="N596" s="175"/>
      <c r="O596" s="88"/>
      <c r="P596" s="89"/>
      <c r="Q596" s="82"/>
      <c r="R596" s="111" t="e">
        <f>P596/Q593*N593</f>
        <v>#DIV/0!</v>
      </c>
      <c r="S596" s="111" t="e">
        <f t="shared" si="101"/>
        <v>#DIV/0!</v>
      </c>
      <c r="T596" s="111" t="e">
        <f t="shared" si="102"/>
        <v>#DIV/0!</v>
      </c>
    </row>
    <row r="597" spans="1:20" ht="15" customHeight="1">
      <c r="A597" s="159"/>
      <c r="B597" s="82"/>
      <c r="C597" s="82"/>
      <c r="D597" s="82"/>
      <c r="E597" s="82"/>
      <c r="F597" s="82"/>
      <c r="G597" s="82"/>
      <c r="H597" s="82"/>
      <c r="I597" s="84"/>
      <c r="J597" s="93"/>
      <c r="K597" s="68"/>
      <c r="L597" s="153" t="s">
        <v>22</v>
      </c>
      <c r="M597" s="135">
        <v>2</v>
      </c>
      <c r="N597" s="110">
        <f>H582*M597/100</f>
        <v>0</v>
      </c>
      <c r="O597" s="88"/>
      <c r="P597" s="89"/>
      <c r="Q597" s="97"/>
      <c r="R597" s="111">
        <f>N597</f>
        <v>0</v>
      </c>
      <c r="S597" s="111">
        <f t="shared" si="101"/>
        <v>0</v>
      </c>
      <c r="T597" s="111">
        <f t="shared" si="102"/>
        <v>0</v>
      </c>
    </row>
    <row r="598" spans="1:20" ht="15" customHeight="1">
      <c r="A598" s="159"/>
      <c r="B598" s="82"/>
      <c r="C598" s="82"/>
      <c r="D598" s="82"/>
      <c r="E598" s="82"/>
      <c r="F598" s="82"/>
      <c r="G598" s="82"/>
      <c r="H598" s="82"/>
      <c r="I598" s="84"/>
      <c r="J598" s="93"/>
      <c r="K598" s="68"/>
      <c r="L598" s="176" t="s">
        <v>23</v>
      </c>
      <c r="M598" s="136">
        <f>M591-M592-M593-M597</f>
        <v>7.5</v>
      </c>
      <c r="N598" s="175">
        <f>H582*M598/100</f>
        <v>0</v>
      </c>
      <c r="O598" s="88"/>
      <c r="P598" s="89"/>
      <c r="Q598" s="82">
        <f>P598+P599+P600+P601+P602</f>
        <v>0</v>
      </c>
      <c r="R598" s="111" t="e">
        <f>P598/Q598*N598</f>
        <v>#DIV/0!</v>
      </c>
      <c r="S598" s="111" t="e">
        <f t="shared" si="101"/>
        <v>#DIV/0!</v>
      </c>
      <c r="T598" s="111" t="e">
        <f t="shared" si="102"/>
        <v>#DIV/0!</v>
      </c>
    </row>
    <row r="599" spans="1:20" ht="15" customHeight="1">
      <c r="A599" s="159"/>
      <c r="B599" s="82"/>
      <c r="C599" s="82"/>
      <c r="D599" s="82"/>
      <c r="E599" s="82"/>
      <c r="F599" s="82"/>
      <c r="G599" s="82"/>
      <c r="H599" s="82"/>
      <c r="I599" s="84"/>
      <c r="J599" s="93"/>
      <c r="K599" s="68"/>
      <c r="L599" s="176"/>
      <c r="M599" s="136"/>
      <c r="N599" s="175"/>
      <c r="O599" s="88"/>
      <c r="P599" s="89"/>
      <c r="Q599" s="82"/>
      <c r="R599" s="111" t="e">
        <f>P599/Q598*N598</f>
        <v>#DIV/0!</v>
      </c>
      <c r="S599" s="111" t="e">
        <f t="shared" si="101"/>
        <v>#DIV/0!</v>
      </c>
      <c r="T599" s="111" t="e">
        <f t="shared" si="102"/>
        <v>#DIV/0!</v>
      </c>
    </row>
    <row r="600" spans="1:20" ht="15" customHeight="1">
      <c r="A600" s="159"/>
      <c r="B600" s="82"/>
      <c r="C600" s="82"/>
      <c r="D600" s="82"/>
      <c r="E600" s="82"/>
      <c r="F600" s="82"/>
      <c r="G600" s="82"/>
      <c r="H600" s="82"/>
      <c r="I600" s="84"/>
      <c r="J600" s="93"/>
      <c r="K600" s="68"/>
      <c r="L600" s="176"/>
      <c r="M600" s="136"/>
      <c r="N600" s="175"/>
      <c r="O600" s="88"/>
      <c r="P600" s="89"/>
      <c r="Q600" s="82"/>
      <c r="R600" s="111" t="e">
        <f>P600/Q598*N598</f>
        <v>#DIV/0!</v>
      </c>
      <c r="S600" s="111" t="e">
        <f t="shared" si="101"/>
        <v>#DIV/0!</v>
      </c>
      <c r="T600" s="111" t="e">
        <f t="shared" si="102"/>
        <v>#DIV/0!</v>
      </c>
    </row>
    <row r="601" spans="1:20" ht="15" customHeight="1">
      <c r="A601" s="159"/>
      <c r="B601" s="82"/>
      <c r="C601" s="82"/>
      <c r="D601" s="82"/>
      <c r="E601" s="82"/>
      <c r="F601" s="82"/>
      <c r="G601" s="82"/>
      <c r="H601" s="82"/>
      <c r="I601" s="84"/>
      <c r="J601" s="93"/>
      <c r="K601" s="68"/>
      <c r="L601" s="176"/>
      <c r="M601" s="136"/>
      <c r="N601" s="175"/>
      <c r="O601" s="88"/>
      <c r="P601" s="89"/>
      <c r="Q601" s="82"/>
      <c r="R601" s="111" t="e">
        <f>P601/Q598*N598</f>
        <v>#DIV/0!</v>
      </c>
      <c r="S601" s="111" t="e">
        <f t="shared" si="101"/>
        <v>#DIV/0!</v>
      </c>
      <c r="T601" s="111" t="e">
        <f t="shared" si="102"/>
        <v>#DIV/0!</v>
      </c>
    </row>
    <row r="602" spans="1:20" ht="15" customHeight="1">
      <c r="A602" s="159"/>
      <c r="B602" s="82"/>
      <c r="C602" s="82"/>
      <c r="D602" s="82"/>
      <c r="E602" s="82"/>
      <c r="F602" s="82"/>
      <c r="G602" s="82"/>
      <c r="H602" s="82"/>
      <c r="I602" s="84"/>
      <c r="J602" s="93"/>
      <c r="K602" s="68"/>
      <c r="L602" s="176"/>
      <c r="M602" s="136"/>
      <c r="N602" s="175"/>
      <c r="O602" s="88"/>
      <c r="P602" s="89"/>
      <c r="Q602" s="82"/>
      <c r="R602" s="111" t="e">
        <f>P602/Q598*N598</f>
        <v>#DIV/0!</v>
      </c>
      <c r="S602" s="111" t="e">
        <f t="shared" si="101"/>
        <v>#DIV/0!</v>
      </c>
      <c r="T602" s="111" t="e">
        <f t="shared" si="102"/>
        <v>#DIV/0!</v>
      </c>
    </row>
    <row r="603" spans="1:20" ht="30" customHeight="1">
      <c r="A603" s="159"/>
      <c r="B603" s="82"/>
      <c r="C603" s="82"/>
      <c r="D603" s="82"/>
      <c r="E603" s="82"/>
      <c r="F603" s="82"/>
      <c r="G603" s="82"/>
      <c r="H603" s="82"/>
      <c r="I603" s="84"/>
      <c r="J603" s="93"/>
      <c r="K603" s="151" t="s">
        <v>9</v>
      </c>
      <c r="L603" s="152"/>
      <c r="M603" s="110">
        <v>6</v>
      </c>
      <c r="N603" s="110">
        <f>H582*M603/100</f>
        <v>0</v>
      </c>
      <c r="O603" s="88"/>
      <c r="P603" s="89"/>
      <c r="Q603" s="88"/>
      <c r="R603" s="111"/>
      <c r="S603" s="111"/>
      <c r="T603" s="111"/>
    </row>
    <row r="604" spans="1:20" ht="12.75">
      <c r="A604" s="159"/>
      <c r="B604" s="82"/>
      <c r="C604" s="82"/>
      <c r="D604" s="82"/>
      <c r="E604" s="82"/>
      <c r="F604" s="82"/>
      <c r="G604" s="82"/>
      <c r="H604" s="82"/>
      <c r="I604" s="84"/>
      <c r="J604" s="93"/>
      <c r="K604" s="64" t="s">
        <v>10</v>
      </c>
      <c r="L604" s="98" t="s">
        <v>24</v>
      </c>
      <c r="M604" s="99">
        <v>1</v>
      </c>
      <c r="N604" s="110">
        <f>H582*M604/100</f>
        <v>0</v>
      </c>
      <c r="O604" s="88"/>
      <c r="P604" s="89"/>
      <c r="Q604" s="88"/>
      <c r="R604" s="111">
        <f>N604</f>
        <v>0</v>
      </c>
      <c r="S604" s="111">
        <f aca="true" t="shared" si="103" ref="S604:S615">R604/1.302</f>
        <v>0</v>
      </c>
      <c r="T604" s="111">
        <f aca="true" t="shared" si="104" ref="T604:T615">R604-S604</f>
        <v>0</v>
      </c>
    </row>
    <row r="605" spans="1:20" ht="12" customHeight="1">
      <c r="A605" s="159"/>
      <c r="B605" s="82"/>
      <c r="C605" s="82"/>
      <c r="D605" s="82"/>
      <c r="E605" s="82"/>
      <c r="F605" s="82"/>
      <c r="G605" s="82"/>
      <c r="H605" s="82"/>
      <c r="I605" s="84"/>
      <c r="J605" s="93"/>
      <c r="K605" s="67"/>
      <c r="L605" s="104" t="s">
        <v>164</v>
      </c>
      <c r="M605" s="171">
        <v>2</v>
      </c>
      <c r="N605" s="175">
        <f>H582*M605/100</f>
        <v>0</v>
      </c>
      <c r="O605" s="88"/>
      <c r="P605" s="89"/>
      <c r="Q605" s="82">
        <f>P605+P606+P607+P608+P609</f>
        <v>0</v>
      </c>
      <c r="R605" s="111" t="e">
        <f>P605/Q605*N605</f>
        <v>#DIV/0!</v>
      </c>
      <c r="S605" s="111" t="e">
        <f t="shared" si="103"/>
        <v>#DIV/0!</v>
      </c>
      <c r="T605" s="111" t="e">
        <f t="shared" si="104"/>
        <v>#DIV/0!</v>
      </c>
    </row>
    <row r="606" spans="1:20" ht="12.75" customHeight="1">
      <c r="A606" s="159"/>
      <c r="B606" s="82"/>
      <c r="C606" s="82"/>
      <c r="D606" s="82"/>
      <c r="E606" s="82"/>
      <c r="F606" s="82"/>
      <c r="G606" s="82"/>
      <c r="H606" s="82"/>
      <c r="I606" s="84"/>
      <c r="J606" s="93"/>
      <c r="K606" s="67"/>
      <c r="L606" s="104"/>
      <c r="M606" s="171"/>
      <c r="N606" s="175"/>
      <c r="O606" s="88"/>
      <c r="P606" s="89"/>
      <c r="Q606" s="82"/>
      <c r="R606" s="111" t="e">
        <f>P606/Q605*N605</f>
        <v>#DIV/0!</v>
      </c>
      <c r="S606" s="111" t="e">
        <f t="shared" si="103"/>
        <v>#DIV/0!</v>
      </c>
      <c r="T606" s="111" t="e">
        <f t="shared" si="104"/>
        <v>#DIV/0!</v>
      </c>
    </row>
    <row r="607" spans="1:20" ht="12.75" customHeight="1">
      <c r="A607" s="159"/>
      <c r="B607" s="82"/>
      <c r="C607" s="82"/>
      <c r="D607" s="82"/>
      <c r="E607" s="82"/>
      <c r="F607" s="82"/>
      <c r="G607" s="82"/>
      <c r="H607" s="82"/>
      <c r="I607" s="84"/>
      <c r="J607" s="93"/>
      <c r="K607" s="67"/>
      <c r="L607" s="104"/>
      <c r="M607" s="171"/>
      <c r="N607" s="175"/>
      <c r="O607" s="88"/>
      <c r="P607" s="89"/>
      <c r="Q607" s="82"/>
      <c r="R607" s="111" t="e">
        <f>P607/Q605*N605</f>
        <v>#DIV/0!</v>
      </c>
      <c r="S607" s="111" t="e">
        <f t="shared" si="103"/>
        <v>#DIV/0!</v>
      </c>
      <c r="T607" s="111" t="e">
        <f t="shared" si="104"/>
        <v>#DIV/0!</v>
      </c>
    </row>
    <row r="608" spans="1:20" ht="12.75" customHeight="1">
      <c r="A608" s="159"/>
      <c r="B608" s="82"/>
      <c r="C608" s="82"/>
      <c r="D608" s="82"/>
      <c r="E608" s="82"/>
      <c r="F608" s="82"/>
      <c r="G608" s="82"/>
      <c r="H608" s="82"/>
      <c r="I608" s="84"/>
      <c r="J608" s="93"/>
      <c r="K608" s="67"/>
      <c r="L608" s="104"/>
      <c r="M608" s="171"/>
      <c r="N608" s="175"/>
      <c r="O608" s="88"/>
      <c r="P608" s="89"/>
      <c r="Q608" s="82"/>
      <c r="R608" s="111" t="e">
        <f>P608/Q605*N605</f>
        <v>#DIV/0!</v>
      </c>
      <c r="S608" s="111" t="e">
        <f t="shared" si="103"/>
        <v>#DIV/0!</v>
      </c>
      <c r="T608" s="111" t="e">
        <f t="shared" si="104"/>
        <v>#DIV/0!</v>
      </c>
    </row>
    <row r="609" spans="1:20" ht="12.75" customHeight="1">
      <c r="A609" s="159"/>
      <c r="B609" s="82"/>
      <c r="C609" s="82"/>
      <c r="D609" s="82"/>
      <c r="E609" s="82"/>
      <c r="F609" s="82"/>
      <c r="G609" s="82"/>
      <c r="H609" s="82"/>
      <c r="I609" s="84"/>
      <c r="J609" s="93"/>
      <c r="K609" s="67"/>
      <c r="L609" s="104"/>
      <c r="M609" s="171"/>
      <c r="N609" s="175"/>
      <c r="O609" s="88"/>
      <c r="P609" s="89"/>
      <c r="Q609" s="82"/>
      <c r="R609" s="111" t="e">
        <f>P609/Q605*N605</f>
        <v>#DIV/0!</v>
      </c>
      <c r="S609" s="111" t="e">
        <f t="shared" si="103"/>
        <v>#DIV/0!</v>
      </c>
      <c r="T609" s="111" t="e">
        <f t="shared" si="104"/>
        <v>#DIV/0!</v>
      </c>
    </row>
    <row r="610" spans="1:20" ht="12.75" customHeight="1">
      <c r="A610" s="159"/>
      <c r="B610" s="82"/>
      <c r="C610" s="82"/>
      <c r="D610" s="82"/>
      <c r="E610" s="82"/>
      <c r="F610" s="82"/>
      <c r="G610" s="82"/>
      <c r="H610" s="82"/>
      <c r="I610" s="84"/>
      <c r="J610" s="93"/>
      <c r="K610" s="67"/>
      <c r="L610" s="104" t="s">
        <v>163</v>
      </c>
      <c r="M610" s="171">
        <v>2</v>
      </c>
      <c r="N610" s="175">
        <f>H582*M610/100</f>
        <v>0</v>
      </c>
      <c r="O610" s="88"/>
      <c r="P610" s="89"/>
      <c r="Q610" s="82">
        <f>P610+P611+P612+P613</f>
        <v>0</v>
      </c>
      <c r="R610" s="111" t="e">
        <f>P610/Q610*N610</f>
        <v>#DIV/0!</v>
      </c>
      <c r="S610" s="111" t="e">
        <f t="shared" si="103"/>
        <v>#DIV/0!</v>
      </c>
      <c r="T610" s="111" t="e">
        <f t="shared" si="104"/>
        <v>#DIV/0!</v>
      </c>
    </row>
    <row r="611" spans="1:20" ht="12.75" customHeight="1">
      <c r="A611" s="159"/>
      <c r="B611" s="82"/>
      <c r="C611" s="82"/>
      <c r="D611" s="82"/>
      <c r="E611" s="82"/>
      <c r="F611" s="82"/>
      <c r="G611" s="82"/>
      <c r="H611" s="82"/>
      <c r="I611" s="84"/>
      <c r="J611" s="93"/>
      <c r="K611" s="67"/>
      <c r="L611" s="104"/>
      <c r="M611" s="171"/>
      <c r="N611" s="175"/>
      <c r="O611" s="88"/>
      <c r="P611" s="89"/>
      <c r="Q611" s="82"/>
      <c r="R611" s="111" t="e">
        <f>P611/Q610*N610</f>
        <v>#DIV/0!</v>
      </c>
      <c r="S611" s="111" t="e">
        <f t="shared" si="103"/>
        <v>#DIV/0!</v>
      </c>
      <c r="T611" s="111" t="e">
        <f t="shared" si="104"/>
        <v>#DIV/0!</v>
      </c>
    </row>
    <row r="612" spans="1:20" ht="12.75" customHeight="1">
      <c r="A612" s="159"/>
      <c r="B612" s="82"/>
      <c r="C612" s="82"/>
      <c r="D612" s="82"/>
      <c r="E612" s="82"/>
      <c r="F612" s="82"/>
      <c r="G612" s="82"/>
      <c r="H612" s="82"/>
      <c r="I612" s="84"/>
      <c r="J612" s="93"/>
      <c r="K612" s="67"/>
      <c r="L612" s="104"/>
      <c r="M612" s="171"/>
      <c r="N612" s="175"/>
      <c r="O612" s="88"/>
      <c r="P612" s="89"/>
      <c r="Q612" s="82"/>
      <c r="R612" s="111" t="e">
        <f>P612/Q610*N610</f>
        <v>#DIV/0!</v>
      </c>
      <c r="S612" s="111" t="e">
        <f t="shared" si="103"/>
        <v>#DIV/0!</v>
      </c>
      <c r="T612" s="111" t="e">
        <f t="shared" si="104"/>
        <v>#DIV/0!</v>
      </c>
    </row>
    <row r="613" spans="1:20" ht="12.75" customHeight="1">
      <c r="A613" s="159"/>
      <c r="B613" s="82"/>
      <c r="C613" s="82"/>
      <c r="D613" s="82"/>
      <c r="E613" s="82"/>
      <c r="F613" s="82"/>
      <c r="G613" s="82"/>
      <c r="H613" s="82"/>
      <c r="I613" s="84"/>
      <c r="J613" s="93"/>
      <c r="K613" s="67"/>
      <c r="L613" s="104"/>
      <c r="M613" s="171"/>
      <c r="N613" s="175"/>
      <c r="O613" s="88"/>
      <c r="P613" s="89"/>
      <c r="Q613" s="82"/>
      <c r="R613" s="111" t="e">
        <f>P613/Q610*N610</f>
        <v>#DIV/0!</v>
      </c>
      <c r="S613" s="111" t="e">
        <f t="shared" si="103"/>
        <v>#DIV/0!</v>
      </c>
      <c r="T613" s="111" t="e">
        <f t="shared" si="104"/>
        <v>#DIV/0!</v>
      </c>
    </row>
    <row r="614" spans="1:20" ht="12.75" customHeight="1">
      <c r="A614" s="159"/>
      <c r="B614" s="82"/>
      <c r="C614" s="82"/>
      <c r="D614" s="82"/>
      <c r="E614" s="82"/>
      <c r="F614" s="82"/>
      <c r="G614" s="82"/>
      <c r="H614" s="82"/>
      <c r="I614" s="84"/>
      <c r="J614" s="93"/>
      <c r="K614" s="67"/>
      <c r="L614" s="104" t="s">
        <v>162</v>
      </c>
      <c r="M614" s="171">
        <v>1</v>
      </c>
      <c r="N614" s="175">
        <f>H582*M614/100</f>
        <v>0</v>
      </c>
      <c r="O614" s="88"/>
      <c r="P614" s="89"/>
      <c r="Q614" s="82">
        <f>P614+P615</f>
        <v>0</v>
      </c>
      <c r="R614" s="111" t="e">
        <f>P614/Q614*N614</f>
        <v>#DIV/0!</v>
      </c>
      <c r="S614" s="111" t="e">
        <f t="shared" si="103"/>
        <v>#DIV/0!</v>
      </c>
      <c r="T614" s="111" t="e">
        <f t="shared" si="104"/>
        <v>#DIV/0!</v>
      </c>
    </row>
    <row r="615" spans="1:20" ht="12.75" customHeight="1">
      <c r="A615" s="159"/>
      <c r="B615" s="82"/>
      <c r="C615" s="82"/>
      <c r="D615" s="82"/>
      <c r="E615" s="82"/>
      <c r="F615" s="82"/>
      <c r="G615" s="82"/>
      <c r="H615" s="82"/>
      <c r="I615" s="84"/>
      <c r="J615" s="93"/>
      <c r="K615" s="75"/>
      <c r="L615" s="104"/>
      <c r="M615" s="171"/>
      <c r="N615" s="175"/>
      <c r="O615" s="88"/>
      <c r="P615" s="89"/>
      <c r="Q615" s="82"/>
      <c r="R615" s="111" t="e">
        <f>P615/Q614*N614</f>
        <v>#DIV/0!</v>
      </c>
      <c r="S615" s="111" t="e">
        <f t="shared" si="103"/>
        <v>#DIV/0!</v>
      </c>
      <c r="T615" s="111" t="e">
        <f t="shared" si="104"/>
        <v>#DIV/0!</v>
      </c>
    </row>
    <row r="616" spans="1:20" ht="12.75" customHeight="1">
      <c r="A616" s="159"/>
      <c r="B616" s="82"/>
      <c r="C616" s="82"/>
      <c r="D616" s="82"/>
      <c r="E616" s="82"/>
      <c r="F616" s="82"/>
      <c r="G616" s="82"/>
      <c r="H616" s="82"/>
      <c r="I616" s="140" t="s">
        <v>26</v>
      </c>
      <c r="J616" s="196" t="s">
        <v>11</v>
      </c>
      <c r="K616" s="197"/>
      <c r="L616" s="198"/>
      <c r="M616" s="188">
        <v>50</v>
      </c>
      <c r="N616" s="188">
        <f>H582*M616/100</f>
        <v>0</v>
      </c>
      <c r="O616" s="177"/>
      <c r="P616" s="89"/>
      <c r="Q616" s="97"/>
      <c r="R616" s="194" t="e">
        <f>SUM(R617:R626)</f>
        <v>#DIV/0!</v>
      </c>
      <c r="S616" s="194" t="e">
        <f>SUM(S617:S626)</f>
        <v>#DIV/0!</v>
      </c>
      <c r="T616" s="194" t="e">
        <f>SUM(T617:T626)</f>
        <v>#DIV/0!</v>
      </c>
    </row>
    <row r="617" spans="1:20" ht="12.75" customHeight="1">
      <c r="A617" s="159"/>
      <c r="B617" s="82"/>
      <c r="C617" s="82"/>
      <c r="D617" s="82"/>
      <c r="E617" s="82"/>
      <c r="F617" s="82"/>
      <c r="G617" s="82"/>
      <c r="H617" s="82"/>
      <c r="I617" s="140"/>
      <c r="J617" s="93" t="s">
        <v>10</v>
      </c>
      <c r="K617" s="144" t="s">
        <v>7</v>
      </c>
      <c r="L617" s="145"/>
      <c r="M617" s="105">
        <v>30</v>
      </c>
      <c r="N617" s="175">
        <f>H582*M617/100</f>
        <v>0</v>
      </c>
      <c r="O617" s="88"/>
      <c r="P617" s="89"/>
      <c r="Q617" s="82">
        <f>P617+P618+P619+P620</f>
        <v>0</v>
      </c>
      <c r="R617" s="111" t="e">
        <f>P617/Q617*N617</f>
        <v>#DIV/0!</v>
      </c>
      <c r="S617" s="111" t="e">
        <f aca="true" t="shared" si="105" ref="S617:S626">R617/1.302</f>
        <v>#DIV/0!</v>
      </c>
      <c r="T617" s="111" t="e">
        <f aca="true" t="shared" si="106" ref="T617:T626">R617-S617</f>
        <v>#DIV/0!</v>
      </c>
    </row>
    <row r="618" spans="1:20" ht="12.75" customHeight="1">
      <c r="A618" s="159"/>
      <c r="B618" s="82"/>
      <c r="C618" s="82"/>
      <c r="D618" s="82"/>
      <c r="E618" s="82"/>
      <c r="F618" s="82"/>
      <c r="G618" s="82"/>
      <c r="H618" s="82"/>
      <c r="I618" s="140"/>
      <c r="J618" s="93"/>
      <c r="K618" s="178"/>
      <c r="L618" s="179"/>
      <c r="M618" s="171"/>
      <c r="N618" s="175"/>
      <c r="O618" s="88"/>
      <c r="P618" s="89"/>
      <c r="Q618" s="82"/>
      <c r="R618" s="111" t="e">
        <f>P618/Q617*N617</f>
        <v>#DIV/0!</v>
      </c>
      <c r="S618" s="111" t="e">
        <f t="shared" si="105"/>
        <v>#DIV/0!</v>
      </c>
      <c r="T618" s="111" t="e">
        <f t="shared" si="106"/>
        <v>#DIV/0!</v>
      </c>
    </row>
    <row r="619" spans="1:20" ht="12.75" customHeight="1">
      <c r="A619" s="159"/>
      <c r="B619" s="82"/>
      <c r="C619" s="82"/>
      <c r="D619" s="82"/>
      <c r="E619" s="82"/>
      <c r="F619" s="82"/>
      <c r="G619" s="82"/>
      <c r="H619" s="82"/>
      <c r="I619" s="140"/>
      <c r="J619" s="93"/>
      <c r="K619" s="178"/>
      <c r="L619" s="179"/>
      <c r="M619" s="171"/>
      <c r="N619" s="175"/>
      <c r="O619" s="88"/>
      <c r="P619" s="89"/>
      <c r="Q619" s="82"/>
      <c r="R619" s="111" t="e">
        <f>P619/Q617*N617</f>
        <v>#DIV/0!</v>
      </c>
      <c r="S619" s="111" t="e">
        <f t="shared" si="105"/>
        <v>#DIV/0!</v>
      </c>
      <c r="T619" s="111" t="e">
        <f t="shared" si="106"/>
        <v>#DIV/0!</v>
      </c>
    </row>
    <row r="620" spans="1:20" ht="12.75" customHeight="1">
      <c r="A620" s="159"/>
      <c r="B620" s="82"/>
      <c r="C620" s="82"/>
      <c r="D620" s="82"/>
      <c r="E620" s="82"/>
      <c r="F620" s="82"/>
      <c r="G620" s="82"/>
      <c r="H620" s="82"/>
      <c r="I620" s="140"/>
      <c r="J620" s="93"/>
      <c r="K620" s="180"/>
      <c r="L620" s="181"/>
      <c r="M620" s="171"/>
      <c r="N620" s="175"/>
      <c r="O620" s="88"/>
      <c r="P620" s="89"/>
      <c r="Q620" s="82"/>
      <c r="R620" s="111" t="e">
        <f>P620/Q617*N617</f>
        <v>#DIV/0!</v>
      </c>
      <c r="S620" s="111" t="e">
        <f t="shared" si="105"/>
        <v>#DIV/0!</v>
      </c>
      <c r="T620" s="111" t="e">
        <f t="shared" si="106"/>
        <v>#DIV/0!</v>
      </c>
    </row>
    <row r="621" spans="1:20" ht="12.75" customHeight="1">
      <c r="A621" s="159"/>
      <c r="B621" s="82"/>
      <c r="C621" s="82"/>
      <c r="D621" s="82"/>
      <c r="E621" s="82"/>
      <c r="F621" s="82"/>
      <c r="G621" s="82"/>
      <c r="H621" s="82"/>
      <c r="I621" s="140"/>
      <c r="J621" s="93"/>
      <c r="K621" s="182" t="s">
        <v>8</v>
      </c>
      <c r="L621" s="183"/>
      <c r="M621" s="171">
        <v>20</v>
      </c>
      <c r="N621" s="175">
        <f>H582*M621/100</f>
        <v>0</v>
      </c>
      <c r="O621" s="88"/>
      <c r="P621" s="89"/>
      <c r="Q621" s="82">
        <f>P621+P622+P623+P624+P625+P626</f>
        <v>0</v>
      </c>
      <c r="R621" s="111" t="e">
        <f>P621/Q621*N621</f>
        <v>#DIV/0!</v>
      </c>
      <c r="S621" s="111" t="e">
        <f t="shared" si="105"/>
        <v>#DIV/0!</v>
      </c>
      <c r="T621" s="111" t="e">
        <f t="shared" si="106"/>
        <v>#DIV/0!</v>
      </c>
    </row>
    <row r="622" spans="1:20" ht="12.75" customHeight="1">
      <c r="A622" s="159"/>
      <c r="B622" s="82"/>
      <c r="C622" s="82"/>
      <c r="D622" s="82"/>
      <c r="E622" s="82"/>
      <c r="F622" s="82"/>
      <c r="G622" s="82"/>
      <c r="H622" s="82"/>
      <c r="I622" s="140"/>
      <c r="J622" s="93"/>
      <c r="K622" s="178"/>
      <c r="L622" s="179"/>
      <c r="M622" s="171"/>
      <c r="N622" s="175"/>
      <c r="O622" s="88"/>
      <c r="P622" s="89"/>
      <c r="Q622" s="82"/>
      <c r="R622" s="111" t="e">
        <f>P622/Q621*N621</f>
        <v>#DIV/0!</v>
      </c>
      <c r="S622" s="111" t="e">
        <f t="shared" si="105"/>
        <v>#DIV/0!</v>
      </c>
      <c r="T622" s="111" t="e">
        <f t="shared" si="106"/>
        <v>#DIV/0!</v>
      </c>
    </row>
    <row r="623" spans="1:20" ht="12.75" customHeight="1">
      <c r="A623" s="159"/>
      <c r="B623" s="82"/>
      <c r="C623" s="82"/>
      <c r="D623" s="82"/>
      <c r="E623" s="82"/>
      <c r="F623" s="82"/>
      <c r="G623" s="82"/>
      <c r="H623" s="82"/>
      <c r="I623" s="140"/>
      <c r="J623" s="93"/>
      <c r="K623" s="178"/>
      <c r="L623" s="179"/>
      <c r="M623" s="171"/>
      <c r="N623" s="175"/>
      <c r="O623" s="88"/>
      <c r="P623" s="89"/>
      <c r="Q623" s="82"/>
      <c r="R623" s="111" t="e">
        <f>P623/Q621*N621</f>
        <v>#DIV/0!</v>
      </c>
      <c r="S623" s="111" t="e">
        <f t="shared" si="105"/>
        <v>#DIV/0!</v>
      </c>
      <c r="T623" s="111" t="e">
        <f t="shared" si="106"/>
        <v>#DIV/0!</v>
      </c>
    </row>
    <row r="624" spans="1:20" ht="12.75" customHeight="1">
      <c r="A624" s="159"/>
      <c r="B624" s="82"/>
      <c r="C624" s="82"/>
      <c r="D624" s="82"/>
      <c r="E624" s="82"/>
      <c r="F624" s="82"/>
      <c r="G624" s="82"/>
      <c r="H624" s="82"/>
      <c r="I624" s="140"/>
      <c r="J624" s="93"/>
      <c r="K624" s="178"/>
      <c r="L624" s="179"/>
      <c r="M624" s="171"/>
      <c r="N624" s="175"/>
      <c r="O624" s="88"/>
      <c r="P624" s="89"/>
      <c r="Q624" s="82"/>
      <c r="R624" s="111" t="e">
        <f>P624/Q621*N621</f>
        <v>#DIV/0!</v>
      </c>
      <c r="S624" s="111" t="e">
        <f t="shared" si="105"/>
        <v>#DIV/0!</v>
      </c>
      <c r="T624" s="111" t="e">
        <f t="shared" si="106"/>
        <v>#DIV/0!</v>
      </c>
    </row>
    <row r="625" spans="1:20" ht="12.75" customHeight="1">
      <c r="A625" s="159"/>
      <c r="B625" s="82"/>
      <c r="C625" s="82"/>
      <c r="D625" s="82"/>
      <c r="E625" s="82"/>
      <c r="F625" s="82"/>
      <c r="G625" s="82"/>
      <c r="H625" s="82"/>
      <c r="I625" s="140"/>
      <c r="J625" s="93"/>
      <c r="K625" s="178"/>
      <c r="L625" s="179"/>
      <c r="M625" s="171"/>
      <c r="N625" s="175"/>
      <c r="O625" s="88"/>
      <c r="P625" s="89"/>
      <c r="Q625" s="82"/>
      <c r="R625" s="111" t="e">
        <f>P625/Q621*N621</f>
        <v>#DIV/0!</v>
      </c>
      <c r="S625" s="111" t="e">
        <f t="shared" si="105"/>
        <v>#DIV/0!</v>
      </c>
      <c r="T625" s="111" t="e">
        <f t="shared" si="106"/>
        <v>#DIV/0!</v>
      </c>
    </row>
    <row r="626" spans="1:20" ht="12" customHeight="1">
      <c r="A626" s="159"/>
      <c r="B626" s="82"/>
      <c r="C626" s="82"/>
      <c r="D626" s="82"/>
      <c r="E626" s="82"/>
      <c r="F626" s="82"/>
      <c r="G626" s="82"/>
      <c r="H626" s="82"/>
      <c r="I626" s="140"/>
      <c r="J626" s="93"/>
      <c r="K626" s="180"/>
      <c r="L626" s="181"/>
      <c r="M626" s="171"/>
      <c r="N626" s="175"/>
      <c r="O626" s="88"/>
      <c r="P626" s="89"/>
      <c r="Q626" s="82"/>
      <c r="R626" s="111" t="e">
        <f>P626/Q621*N621</f>
        <v>#DIV/0!</v>
      </c>
      <c r="S626" s="111" t="e">
        <f t="shared" si="105"/>
        <v>#DIV/0!</v>
      </c>
      <c r="T626" s="111" t="e">
        <f t="shared" si="106"/>
        <v>#DIV/0!</v>
      </c>
    </row>
    <row r="627" spans="1:20" ht="12.75" customHeight="1">
      <c r="A627" s="159" t="s">
        <v>195</v>
      </c>
      <c r="B627" s="82"/>
      <c r="C627" s="82">
        <v>6000</v>
      </c>
      <c r="D627" s="82">
        <f>C627*B627</f>
        <v>0</v>
      </c>
      <c r="E627" s="82">
        <f>D627*45%</f>
        <v>0</v>
      </c>
      <c r="F627" s="82">
        <f>D627*55%</f>
        <v>0</v>
      </c>
      <c r="G627" s="82">
        <f>F627*0.15</f>
        <v>0</v>
      </c>
      <c r="H627" s="82">
        <f>F627-G627</f>
        <v>0</v>
      </c>
      <c r="I627" s="84" t="s">
        <v>25</v>
      </c>
      <c r="J627" s="172" t="s">
        <v>5</v>
      </c>
      <c r="K627" s="173"/>
      <c r="L627" s="174"/>
      <c r="M627" s="128">
        <v>45</v>
      </c>
      <c r="N627" s="110">
        <f>H627*M627/100</f>
        <v>0</v>
      </c>
      <c r="O627" s="88"/>
      <c r="P627" s="89"/>
      <c r="Q627" s="88"/>
      <c r="R627" s="194" t="e">
        <f>SUM(R629:R660)</f>
        <v>#DIV/0!</v>
      </c>
      <c r="S627" s="194" t="e">
        <f>SUM(S629:S660)</f>
        <v>#DIV/0!</v>
      </c>
      <c r="T627" s="194" t="e">
        <f>SUM(T629:T660)</f>
        <v>#DIV/0!</v>
      </c>
    </row>
    <row r="628" spans="1:20" ht="12.75" customHeight="1">
      <c r="A628" s="159"/>
      <c r="B628" s="82"/>
      <c r="C628" s="82"/>
      <c r="D628" s="82"/>
      <c r="E628" s="82"/>
      <c r="F628" s="82"/>
      <c r="G628" s="82"/>
      <c r="H628" s="82"/>
      <c r="I628" s="84"/>
      <c r="J628" s="93" t="s">
        <v>10</v>
      </c>
      <c r="K628" s="186" t="s">
        <v>7</v>
      </c>
      <c r="L628" s="187"/>
      <c r="M628" s="188">
        <v>21</v>
      </c>
      <c r="N628" s="188">
        <f>H627*M628/100</f>
        <v>0</v>
      </c>
      <c r="O628" s="88"/>
      <c r="P628" s="89"/>
      <c r="Q628" s="88"/>
      <c r="R628" s="111"/>
      <c r="S628" s="111"/>
      <c r="T628" s="111"/>
    </row>
    <row r="629" spans="1:20" ht="33" customHeight="1">
      <c r="A629" s="159"/>
      <c r="B629" s="82"/>
      <c r="C629" s="82"/>
      <c r="D629" s="82"/>
      <c r="E629" s="82"/>
      <c r="F629" s="82"/>
      <c r="G629" s="82"/>
      <c r="H629" s="82"/>
      <c r="I629" s="84"/>
      <c r="J629" s="93"/>
      <c r="K629" s="68" t="s">
        <v>10</v>
      </c>
      <c r="L629" s="98" t="s">
        <v>165</v>
      </c>
      <c r="M629" s="135">
        <v>3</v>
      </c>
      <c r="N629" s="110">
        <f>H627*M629/100</f>
        <v>0</v>
      </c>
      <c r="O629" s="88"/>
      <c r="P629" s="89"/>
      <c r="Q629" s="88"/>
      <c r="R629" s="111">
        <f>N629</f>
        <v>0</v>
      </c>
      <c r="S629" s="111">
        <f aca="true" t="shared" si="107" ref="S629:S635">R629/1.302</f>
        <v>0</v>
      </c>
      <c r="T629" s="111">
        <f aca="true" t="shared" si="108" ref="T629:T635">R629-S629</f>
        <v>0</v>
      </c>
    </row>
    <row r="630" spans="1:20" ht="12.75" customHeight="1">
      <c r="A630" s="159"/>
      <c r="B630" s="82"/>
      <c r="C630" s="82"/>
      <c r="D630" s="82"/>
      <c r="E630" s="82"/>
      <c r="F630" s="82"/>
      <c r="G630" s="82"/>
      <c r="H630" s="82"/>
      <c r="I630" s="84"/>
      <c r="J630" s="93"/>
      <c r="K630" s="68"/>
      <c r="L630" s="98" t="s">
        <v>167</v>
      </c>
      <c r="M630" s="135">
        <v>2</v>
      </c>
      <c r="N630" s="110">
        <f>H627*M630/100</f>
        <v>0</v>
      </c>
      <c r="O630" s="88"/>
      <c r="P630" s="89"/>
      <c r="Q630" s="88"/>
      <c r="R630" s="111">
        <f>N630</f>
        <v>0</v>
      </c>
      <c r="S630" s="111">
        <f t="shared" si="107"/>
        <v>0</v>
      </c>
      <c r="T630" s="111">
        <f t="shared" si="108"/>
        <v>0</v>
      </c>
    </row>
    <row r="631" spans="1:20" ht="12.75" customHeight="1">
      <c r="A631" s="159"/>
      <c r="B631" s="82"/>
      <c r="C631" s="82"/>
      <c r="D631" s="82"/>
      <c r="E631" s="82"/>
      <c r="F631" s="82"/>
      <c r="G631" s="82"/>
      <c r="H631" s="82"/>
      <c r="I631" s="84"/>
      <c r="J631" s="93"/>
      <c r="K631" s="68"/>
      <c r="L631" s="104" t="s">
        <v>166</v>
      </c>
      <c r="M631" s="136">
        <v>14</v>
      </c>
      <c r="N631" s="175">
        <f>H627*M631/100</f>
        <v>0</v>
      </c>
      <c r="O631" s="88"/>
      <c r="P631" s="89"/>
      <c r="Q631" s="82">
        <f>P631+P634+P632+P633</f>
        <v>0</v>
      </c>
      <c r="R631" s="111" t="e">
        <f>P631/Q631*N631</f>
        <v>#DIV/0!</v>
      </c>
      <c r="S631" s="111" t="e">
        <f t="shared" si="107"/>
        <v>#DIV/0!</v>
      </c>
      <c r="T631" s="111" t="e">
        <f t="shared" si="108"/>
        <v>#DIV/0!</v>
      </c>
    </row>
    <row r="632" spans="1:20" ht="12.75" customHeight="1">
      <c r="A632" s="159"/>
      <c r="B632" s="82"/>
      <c r="C632" s="82"/>
      <c r="D632" s="82"/>
      <c r="E632" s="82"/>
      <c r="F632" s="82"/>
      <c r="G632" s="82"/>
      <c r="H632" s="82"/>
      <c r="I632" s="84"/>
      <c r="J632" s="93"/>
      <c r="K632" s="68"/>
      <c r="L632" s="104"/>
      <c r="M632" s="136"/>
      <c r="N632" s="175"/>
      <c r="O632" s="88"/>
      <c r="P632" s="89"/>
      <c r="Q632" s="82"/>
      <c r="R632" s="111" t="e">
        <f>P632/Q631*N631</f>
        <v>#DIV/0!</v>
      </c>
      <c r="S632" s="111" t="e">
        <f t="shared" si="107"/>
        <v>#DIV/0!</v>
      </c>
      <c r="T632" s="111" t="e">
        <f t="shared" si="108"/>
        <v>#DIV/0!</v>
      </c>
    </row>
    <row r="633" spans="1:20" ht="12.75" customHeight="1">
      <c r="A633" s="159"/>
      <c r="B633" s="82"/>
      <c r="C633" s="82"/>
      <c r="D633" s="82"/>
      <c r="E633" s="82"/>
      <c r="F633" s="82"/>
      <c r="G633" s="82"/>
      <c r="H633" s="82"/>
      <c r="I633" s="84"/>
      <c r="J633" s="93"/>
      <c r="K633" s="68"/>
      <c r="L633" s="104"/>
      <c r="M633" s="136"/>
      <c r="N633" s="175"/>
      <c r="O633" s="88"/>
      <c r="P633" s="89"/>
      <c r="Q633" s="82"/>
      <c r="R633" s="111" t="e">
        <f>P633/Q631*N631</f>
        <v>#DIV/0!</v>
      </c>
      <c r="S633" s="111" t="e">
        <f t="shared" si="107"/>
        <v>#DIV/0!</v>
      </c>
      <c r="T633" s="111" t="e">
        <f t="shared" si="108"/>
        <v>#DIV/0!</v>
      </c>
    </row>
    <row r="634" spans="1:20" ht="12.75" customHeight="1">
      <c r="A634" s="159"/>
      <c r="B634" s="82"/>
      <c r="C634" s="82"/>
      <c r="D634" s="82"/>
      <c r="E634" s="82"/>
      <c r="F634" s="82"/>
      <c r="G634" s="82"/>
      <c r="H634" s="82"/>
      <c r="I634" s="84"/>
      <c r="J634" s="93"/>
      <c r="K634" s="68"/>
      <c r="L634" s="104"/>
      <c r="M634" s="136"/>
      <c r="N634" s="175"/>
      <c r="O634" s="88"/>
      <c r="P634" s="89"/>
      <c r="Q634" s="82"/>
      <c r="R634" s="111" t="e">
        <f>P634/Q631*N631</f>
        <v>#DIV/0!</v>
      </c>
      <c r="S634" s="111" t="e">
        <f t="shared" si="107"/>
        <v>#DIV/0!</v>
      </c>
      <c r="T634" s="111" t="e">
        <f t="shared" si="108"/>
        <v>#DIV/0!</v>
      </c>
    </row>
    <row r="635" spans="1:20" ht="12.75" customHeight="1">
      <c r="A635" s="159"/>
      <c r="B635" s="82"/>
      <c r="C635" s="82"/>
      <c r="D635" s="82"/>
      <c r="E635" s="82"/>
      <c r="F635" s="82"/>
      <c r="G635" s="82"/>
      <c r="H635" s="82"/>
      <c r="I635" s="84"/>
      <c r="J635" s="93"/>
      <c r="K635" s="68"/>
      <c r="L635" s="98" t="s">
        <v>19</v>
      </c>
      <c r="M635" s="135">
        <f>M628-M629-M630-M631</f>
        <v>2</v>
      </c>
      <c r="N635" s="110">
        <f>H627*M635/100</f>
        <v>0</v>
      </c>
      <c r="O635" s="88"/>
      <c r="P635" s="89"/>
      <c r="Q635" s="97">
        <f>P635</f>
        <v>0</v>
      </c>
      <c r="R635" s="111">
        <f>Q635</f>
        <v>0</v>
      </c>
      <c r="S635" s="111">
        <f t="shared" si="107"/>
        <v>0</v>
      </c>
      <c r="T635" s="111">
        <f t="shared" si="108"/>
        <v>0</v>
      </c>
    </row>
    <row r="636" spans="1:20" ht="30.75" customHeight="1">
      <c r="A636" s="159"/>
      <c r="B636" s="82"/>
      <c r="C636" s="82"/>
      <c r="D636" s="82"/>
      <c r="E636" s="82"/>
      <c r="F636" s="82"/>
      <c r="G636" s="82"/>
      <c r="H636" s="82"/>
      <c r="I636" s="84"/>
      <c r="J636" s="93"/>
      <c r="K636" s="186" t="s">
        <v>8</v>
      </c>
      <c r="L636" s="187"/>
      <c r="M636" s="188">
        <v>19</v>
      </c>
      <c r="N636" s="188">
        <f>H627*M636/100</f>
        <v>0</v>
      </c>
      <c r="O636" s="88"/>
      <c r="P636" s="89"/>
      <c r="Q636" s="97"/>
      <c r="R636" s="111"/>
      <c r="S636" s="111"/>
      <c r="T636" s="111"/>
    </row>
    <row r="637" spans="1:20" ht="12.75" customHeight="1">
      <c r="A637" s="159"/>
      <c r="B637" s="82"/>
      <c r="C637" s="82"/>
      <c r="D637" s="82"/>
      <c r="E637" s="82"/>
      <c r="F637" s="82"/>
      <c r="G637" s="82"/>
      <c r="H637" s="82"/>
      <c r="I637" s="84"/>
      <c r="J637" s="93"/>
      <c r="K637" s="68" t="s">
        <v>10</v>
      </c>
      <c r="L637" s="153" t="s">
        <v>20</v>
      </c>
      <c r="M637" s="135">
        <v>2</v>
      </c>
      <c r="N637" s="110">
        <f>H627*M637/100</f>
        <v>0</v>
      </c>
      <c r="O637" s="88"/>
      <c r="P637" s="89"/>
      <c r="Q637" s="97">
        <f>P637</f>
        <v>0</v>
      </c>
      <c r="R637" s="111">
        <f>N637</f>
        <v>0</v>
      </c>
      <c r="S637" s="111">
        <f aca="true" t="shared" si="109" ref="S637:S647">R637/1.302</f>
        <v>0</v>
      </c>
      <c r="T637" s="111">
        <f aca="true" t="shared" si="110" ref="T637:T647">R637-S637</f>
        <v>0</v>
      </c>
    </row>
    <row r="638" spans="1:20" ht="12.75" customHeight="1">
      <c r="A638" s="159"/>
      <c r="B638" s="82"/>
      <c r="C638" s="82"/>
      <c r="D638" s="82"/>
      <c r="E638" s="82"/>
      <c r="F638" s="82"/>
      <c r="G638" s="82"/>
      <c r="H638" s="82"/>
      <c r="I638" s="84"/>
      <c r="J638" s="93"/>
      <c r="K638" s="68"/>
      <c r="L638" s="176" t="s">
        <v>21</v>
      </c>
      <c r="M638" s="136">
        <v>8.5</v>
      </c>
      <c r="N638" s="175">
        <f>H627*M638/100</f>
        <v>0</v>
      </c>
      <c r="O638" s="88"/>
      <c r="P638" s="89"/>
      <c r="Q638" s="82">
        <f>P638+P640+P641+P639</f>
        <v>0</v>
      </c>
      <c r="R638" s="111" t="e">
        <f>P638/Q638*N638</f>
        <v>#DIV/0!</v>
      </c>
      <c r="S638" s="111" t="e">
        <f t="shared" si="109"/>
        <v>#DIV/0!</v>
      </c>
      <c r="T638" s="111" t="e">
        <f t="shared" si="110"/>
        <v>#DIV/0!</v>
      </c>
    </row>
    <row r="639" spans="1:20" ht="12.75" customHeight="1">
      <c r="A639" s="159"/>
      <c r="B639" s="82"/>
      <c r="C639" s="82"/>
      <c r="D639" s="82"/>
      <c r="E639" s="82"/>
      <c r="F639" s="82"/>
      <c r="G639" s="82"/>
      <c r="H639" s="82"/>
      <c r="I639" s="84"/>
      <c r="J639" s="93"/>
      <c r="K639" s="68"/>
      <c r="L639" s="176"/>
      <c r="M639" s="136"/>
      <c r="N639" s="175"/>
      <c r="O639" s="88"/>
      <c r="P639" s="89"/>
      <c r="Q639" s="82"/>
      <c r="R639" s="111" t="e">
        <f>P639/Q638*N638</f>
        <v>#DIV/0!</v>
      </c>
      <c r="S639" s="111" t="e">
        <f t="shared" si="109"/>
        <v>#DIV/0!</v>
      </c>
      <c r="T639" s="111" t="e">
        <f t="shared" si="110"/>
        <v>#DIV/0!</v>
      </c>
    </row>
    <row r="640" spans="1:20" ht="12.75" customHeight="1">
      <c r="A640" s="159"/>
      <c r="B640" s="82"/>
      <c r="C640" s="82"/>
      <c r="D640" s="82"/>
      <c r="E640" s="82"/>
      <c r="F640" s="82"/>
      <c r="G640" s="82"/>
      <c r="H640" s="82"/>
      <c r="I640" s="84"/>
      <c r="J640" s="93"/>
      <c r="K640" s="68"/>
      <c r="L640" s="176"/>
      <c r="M640" s="136"/>
      <c r="N640" s="175"/>
      <c r="O640" s="88"/>
      <c r="P640" s="89"/>
      <c r="Q640" s="82"/>
      <c r="R640" s="111" t="e">
        <f>P640/Q638*N638</f>
        <v>#DIV/0!</v>
      </c>
      <c r="S640" s="111" t="e">
        <f t="shared" si="109"/>
        <v>#DIV/0!</v>
      </c>
      <c r="T640" s="111" t="e">
        <f t="shared" si="110"/>
        <v>#DIV/0!</v>
      </c>
    </row>
    <row r="641" spans="1:20" ht="12.75" customHeight="1">
      <c r="A641" s="159"/>
      <c r="B641" s="82"/>
      <c r="C641" s="82"/>
      <c r="D641" s="82"/>
      <c r="E641" s="82"/>
      <c r="F641" s="82"/>
      <c r="G641" s="82"/>
      <c r="H641" s="82"/>
      <c r="I641" s="84"/>
      <c r="J641" s="93"/>
      <c r="K641" s="68"/>
      <c r="L641" s="176"/>
      <c r="M641" s="136"/>
      <c r="N641" s="175"/>
      <c r="O641" s="88"/>
      <c r="P641" s="89"/>
      <c r="Q641" s="82"/>
      <c r="R641" s="111" t="e">
        <f>P641/Q638*N638</f>
        <v>#DIV/0!</v>
      </c>
      <c r="S641" s="111" t="e">
        <f t="shared" si="109"/>
        <v>#DIV/0!</v>
      </c>
      <c r="T641" s="111" t="e">
        <f t="shared" si="110"/>
        <v>#DIV/0!</v>
      </c>
    </row>
    <row r="642" spans="1:20" ht="15" customHeight="1">
      <c r="A642" s="159"/>
      <c r="B642" s="82"/>
      <c r="C642" s="82"/>
      <c r="D642" s="82"/>
      <c r="E642" s="82"/>
      <c r="F642" s="82"/>
      <c r="G642" s="82"/>
      <c r="H642" s="82"/>
      <c r="I642" s="84"/>
      <c r="J642" s="93"/>
      <c r="K642" s="68"/>
      <c r="L642" s="153" t="s">
        <v>22</v>
      </c>
      <c r="M642" s="135">
        <v>2</v>
      </c>
      <c r="N642" s="110">
        <f>H627*M642/100</f>
        <v>0</v>
      </c>
      <c r="O642" s="88"/>
      <c r="P642" s="89"/>
      <c r="Q642" s="97"/>
      <c r="R642" s="111">
        <f>N642</f>
        <v>0</v>
      </c>
      <c r="S642" s="111">
        <f t="shared" si="109"/>
        <v>0</v>
      </c>
      <c r="T642" s="111">
        <f t="shared" si="110"/>
        <v>0</v>
      </c>
    </row>
    <row r="643" spans="1:20" ht="15" customHeight="1">
      <c r="A643" s="159"/>
      <c r="B643" s="82"/>
      <c r="C643" s="82"/>
      <c r="D643" s="82"/>
      <c r="E643" s="82"/>
      <c r="F643" s="82"/>
      <c r="G643" s="82"/>
      <c r="H643" s="82"/>
      <c r="I643" s="84"/>
      <c r="J643" s="93"/>
      <c r="K643" s="68"/>
      <c r="L643" s="176" t="s">
        <v>23</v>
      </c>
      <c r="M643" s="136">
        <f>M636-M637-M638-M642</f>
        <v>6.5</v>
      </c>
      <c r="N643" s="175">
        <f>H627*M643/100</f>
        <v>0</v>
      </c>
      <c r="O643" s="88"/>
      <c r="P643" s="89"/>
      <c r="Q643" s="82">
        <f>P643+P644+P645+P646+P647</f>
        <v>0</v>
      </c>
      <c r="R643" s="111" t="e">
        <f>P643/Q643*N643</f>
        <v>#DIV/0!</v>
      </c>
      <c r="S643" s="111" t="e">
        <f t="shared" si="109"/>
        <v>#DIV/0!</v>
      </c>
      <c r="T643" s="111" t="e">
        <f t="shared" si="110"/>
        <v>#DIV/0!</v>
      </c>
    </row>
    <row r="644" spans="1:20" ht="15" customHeight="1">
      <c r="A644" s="159"/>
      <c r="B644" s="82"/>
      <c r="C644" s="82"/>
      <c r="D644" s="82"/>
      <c r="E644" s="82"/>
      <c r="F644" s="82"/>
      <c r="G644" s="82"/>
      <c r="H644" s="82"/>
      <c r="I644" s="84"/>
      <c r="J644" s="93"/>
      <c r="K644" s="68"/>
      <c r="L644" s="176"/>
      <c r="M644" s="136"/>
      <c r="N644" s="175"/>
      <c r="O644" s="88"/>
      <c r="P644" s="89"/>
      <c r="Q644" s="82"/>
      <c r="R644" s="111" t="e">
        <f>P644/Q643*N643</f>
        <v>#DIV/0!</v>
      </c>
      <c r="S644" s="111" t="e">
        <f t="shared" si="109"/>
        <v>#DIV/0!</v>
      </c>
      <c r="T644" s="111" t="e">
        <f t="shared" si="110"/>
        <v>#DIV/0!</v>
      </c>
    </row>
    <row r="645" spans="1:20" ht="15" customHeight="1">
      <c r="A645" s="159"/>
      <c r="B645" s="82"/>
      <c r="C645" s="82"/>
      <c r="D645" s="82"/>
      <c r="E645" s="82"/>
      <c r="F645" s="82"/>
      <c r="G645" s="82"/>
      <c r="H645" s="82"/>
      <c r="I645" s="84"/>
      <c r="J645" s="93"/>
      <c r="K645" s="68"/>
      <c r="L645" s="176"/>
      <c r="M645" s="136"/>
      <c r="N645" s="175"/>
      <c r="O645" s="88"/>
      <c r="P645" s="89"/>
      <c r="Q645" s="82"/>
      <c r="R645" s="111" t="e">
        <f>P645/Q643*N643</f>
        <v>#DIV/0!</v>
      </c>
      <c r="S645" s="111" t="e">
        <f t="shared" si="109"/>
        <v>#DIV/0!</v>
      </c>
      <c r="T645" s="111" t="e">
        <f t="shared" si="110"/>
        <v>#DIV/0!</v>
      </c>
    </row>
    <row r="646" spans="1:20" ht="15" customHeight="1">
      <c r="A646" s="159"/>
      <c r="B646" s="82"/>
      <c r="C646" s="82"/>
      <c r="D646" s="82"/>
      <c r="E646" s="82"/>
      <c r="F646" s="82"/>
      <c r="G646" s="82"/>
      <c r="H646" s="82"/>
      <c r="I646" s="84"/>
      <c r="J646" s="93"/>
      <c r="K646" s="68"/>
      <c r="L646" s="176"/>
      <c r="M646" s="136"/>
      <c r="N646" s="175"/>
      <c r="O646" s="88"/>
      <c r="P646" s="89"/>
      <c r="Q646" s="82"/>
      <c r="R646" s="111" t="e">
        <f>P646/Q643*N643</f>
        <v>#DIV/0!</v>
      </c>
      <c r="S646" s="111" t="e">
        <f t="shared" si="109"/>
        <v>#DIV/0!</v>
      </c>
      <c r="T646" s="111" t="e">
        <f t="shared" si="110"/>
        <v>#DIV/0!</v>
      </c>
    </row>
    <row r="647" spans="1:20" ht="15" customHeight="1">
      <c r="A647" s="159"/>
      <c r="B647" s="82"/>
      <c r="C647" s="82"/>
      <c r="D647" s="82"/>
      <c r="E647" s="82"/>
      <c r="F647" s="82"/>
      <c r="G647" s="82"/>
      <c r="H647" s="82"/>
      <c r="I647" s="84"/>
      <c r="J647" s="93"/>
      <c r="K647" s="68"/>
      <c r="L647" s="176"/>
      <c r="M647" s="136"/>
      <c r="N647" s="175"/>
      <c r="O647" s="88"/>
      <c r="P647" s="89"/>
      <c r="Q647" s="82"/>
      <c r="R647" s="111" t="e">
        <f>P647/Q643*N643</f>
        <v>#DIV/0!</v>
      </c>
      <c r="S647" s="111" t="e">
        <f t="shared" si="109"/>
        <v>#DIV/0!</v>
      </c>
      <c r="T647" s="111" t="e">
        <f t="shared" si="110"/>
        <v>#DIV/0!</v>
      </c>
    </row>
    <row r="648" spans="1:20" ht="30" customHeight="1">
      <c r="A648" s="159"/>
      <c r="B648" s="82"/>
      <c r="C648" s="82"/>
      <c r="D648" s="82"/>
      <c r="E648" s="82"/>
      <c r="F648" s="82"/>
      <c r="G648" s="82"/>
      <c r="H648" s="82"/>
      <c r="I648" s="84"/>
      <c r="J648" s="93"/>
      <c r="K648" s="186" t="s">
        <v>9</v>
      </c>
      <c r="L648" s="187"/>
      <c r="M648" s="188">
        <v>5</v>
      </c>
      <c r="N648" s="188">
        <f>H627*M648/100</f>
        <v>0</v>
      </c>
      <c r="O648" s="88"/>
      <c r="P648" s="89"/>
      <c r="Q648" s="88"/>
      <c r="R648" s="111"/>
      <c r="S648" s="111"/>
      <c r="T648" s="111"/>
    </row>
    <row r="649" spans="1:20" ht="12.75">
      <c r="A649" s="159"/>
      <c r="B649" s="82"/>
      <c r="C649" s="82"/>
      <c r="D649" s="82"/>
      <c r="E649" s="82"/>
      <c r="F649" s="82"/>
      <c r="G649" s="82"/>
      <c r="H649" s="82"/>
      <c r="I649" s="84"/>
      <c r="J649" s="93"/>
      <c r="K649" s="64" t="s">
        <v>10</v>
      </c>
      <c r="L649" s="98" t="s">
        <v>24</v>
      </c>
      <c r="M649" s="99">
        <v>1</v>
      </c>
      <c r="N649" s="110">
        <f>H627*M649/100</f>
        <v>0</v>
      </c>
      <c r="O649" s="88"/>
      <c r="P649" s="89"/>
      <c r="Q649" s="88"/>
      <c r="R649" s="111">
        <f>N649</f>
        <v>0</v>
      </c>
      <c r="S649" s="111">
        <f aca="true" t="shared" si="111" ref="S649:S661">R649/1.302</f>
        <v>0</v>
      </c>
      <c r="T649" s="111">
        <f aca="true" t="shared" si="112" ref="T649:T661">R649-S649</f>
        <v>0</v>
      </c>
    </row>
    <row r="650" spans="1:20" ht="12" customHeight="1">
      <c r="A650" s="159"/>
      <c r="B650" s="82"/>
      <c r="C650" s="82"/>
      <c r="D650" s="82"/>
      <c r="E650" s="82"/>
      <c r="F650" s="82"/>
      <c r="G650" s="82"/>
      <c r="H650" s="82"/>
      <c r="I650" s="84"/>
      <c r="J650" s="93"/>
      <c r="K650" s="67"/>
      <c r="L650" s="104" t="s">
        <v>164</v>
      </c>
      <c r="M650" s="171">
        <v>1.5</v>
      </c>
      <c r="N650" s="175">
        <f>H627*M650/100</f>
        <v>0</v>
      </c>
      <c r="O650" s="88"/>
      <c r="P650" s="89"/>
      <c r="Q650" s="82">
        <f>P650+P651+P652+P653+P654</f>
        <v>0</v>
      </c>
      <c r="R650" s="111" t="e">
        <f>P650/Q650*N650</f>
        <v>#DIV/0!</v>
      </c>
      <c r="S650" s="111" t="e">
        <f t="shared" si="111"/>
        <v>#DIV/0!</v>
      </c>
      <c r="T650" s="111" t="e">
        <f t="shared" si="112"/>
        <v>#DIV/0!</v>
      </c>
    </row>
    <row r="651" spans="1:20" ht="12.75" customHeight="1">
      <c r="A651" s="159"/>
      <c r="B651" s="82"/>
      <c r="C651" s="82"/>
      <c r="D651" s="82"/>
      <c r="E651" s="82"/>
      <c r="F651" s="82"/>
      <c r="G651" s="82"/>
      <c r="H651" s="82"/>
      <c r="I651" s="84"/>
      <c r="J651" s="93"/>
      <c r="K651" s="67"/>
      <c r="L651" s="104"/>
      <c r="M651" s="171"/>
      <c r="N651" s="175"/>
      <c r="O651" s="88"/>
      <c r="P651" s="89"/>
      <c r="Q651" s="82"/>
      <c r="R651" s="111" t="e">
        <f>P651/Q650*N650</f>
        <v>#DIV/0!</v>
      </c>
      <c r="S651" s="111" t="e">
        <f t="shared" si="111"/>
        <v>#DIV/0!</v>
      </c>
      <c r="T651" s="111" t="e">
        <f t="shared" si="112"/>
        <v>#DIV/0!</v>
      </c>
    </row>
    <row r="652" spans="1:20" ht="12.75" customHeight="1">
      <c r="A652" s="159"/>
      <c r="B652" s="82"/>
      <c r="C652" s="82"/>
      <c r="D652" s="82"/>
      <c r="E652" s="82"/>
      <c r="F652" s="82"/>
      <c r="G652" s="82"/>
      <c r="H652" s="82"/>
      <c r="I652" s="84"/>
      <c r="J652" s="93"/>
      <c r="K652" s="67"/>
      <c r="L652" s="104"/>
      <c r="M652" s="171"/>
      <c r="N652" s="175"/>
      <c r="O652" s="88"/>
      <c r="P652" s="89"/>
      <c r="Q652" s="82"/>
      <c r="R652" s="111" t="e">
        <f>P652/Q650*N650</f>
        <v>#DIV/0!</v>
      </c>
      <c r="S652" s="111" t="e">
        <f t="shared" si="111"/>
        <v>#DIV/0!</v>
      </c>
      <c r="T652" s="111" t="e">
        <f t="shared" si="112"/>
        <v>#DIV/0!</v>
      </c>
    </row>
    <row r="653" spans="1:20" ht="12.75" customHeight="1">
      <c r="A653" s="159"/>
      <c r="B653" s="82"/>
      <c r="C653" s="82"/>
      <c r="D653" s="82"/>
      <c r="E653" s="82"/>
      <c r="F653" s="82"/>
      <c r="G653" s="82"/>
      <c r="H653" s="82"/>
      <c r="I653" s="84"/>
      <c r="J653" s="93"/>
      <c r="K653" s="67"/>
      <c r="L653" s="104"/>
      <c r="M653" s="171"/>
      <c r="N653" s="175"/>
      <c r="O653" s="88"/>
      <c r="P653" s="89"/>
      <c r="Q653" s="82"/>
      <c r="R653" s="111" t="e">
        <f>P653/Q650*N650</f>
        <v>#DIV/0!</v>
      </c>
      <c r="S653" s="111" t="e">
        <f t="shared" si="111"/>
        <v>#DIV/0!</v>
      </c>
      <c r="T653" s="111" t="e">
        <f t="shared" si="112"/>
        <v>#DIV/0!</v>
      </c>
    </row>
    <row r="654" spans="1:20" ht="12.75" customHeight="1">
      <c r="A654" s="159"/>
      <c r="B654" s="82"/>
      <c r="C654" s="82"/>
      <c r="D654" s="82"/>
      <c r="E654" s="82"/>
      <c r="F654" s="82"/>
      <c r="G654" s="82"/>
      <c r="H654" s="82"/>
      <c r="I654" s="84"/>
      <c r="J654" s="93"/>
      <c r="K654" s="67"/>
      <c r="L654" s="104"/>
      <c r="M654" s="171"/>
      <c r="N654" s="175"/>
      <c r="O654" s="88"/>
      <c r="P654" s="89"/>
      <c r="Q654" s="82"/>
      <c r="R654" s="111" t="e">
        <f>P654/Q650*N650</f>
        <v>#DIV/0!</v>
      </c>
      <c r="S654" s="111" t="e">
        <f t="shared" si="111"/>
        <v>#DIV/0!</v>
      </c>
      <c r="T654" s="111" t="e">
        <f t="shared" si="112"/>
        <v>#DIV/0!</v>
      </c>
    </row>
    <row r="655" spans="1:20" ht="12.75" customHeight="1">
      <c r="A655" s="159"/>
      <c r="B655" s="82"/>
      <c r="C655" s="82"/>
      <c r="D655" s="82"/>
      <c r="E655" s="82"/>
      <c r="F655" s="82"/>
      <c r="G655" s="82"/>
      <c r="H655" s="82"/>
      <c r="I655" s="84"/>
      <c r="J655" s="93"/>
      <c r="K655" s="67"/>
      <c r="L655" s="104" t="s">
        <v>163</v>
      </c>
      <c r="M655" s="171">
        <v>1.5</v>
      </c>
      <c r="N655" s="175">
        <f>H627*M655/100</f>
        <v>0</v>
      </c>
      <c r="O655" s="88"/>
      <c r="P655" s="89"/>
      <c r="Q655" s="82">
        <f>P655+P656+P657+P658</f>
        <v>0</v>
      </c>
      <c r="R655" s="111" t="e">
        <f>P655/Q655*N655</f>
        <v>#DIV/0!</v>
      </c>
      <c r="S655" s="111" t="e">
        <f t="shared" si="111"/>
        <v>#DIV/0!</v>
      </c>
      <c r="T655" s="111" t="e">
        <f t="shared" si="112"/>
        <v>#DIV/0!</v>
      </c>
    </row>
    <row r="656" spans="1:20" ht="12.75" customHeight="1">
      <c r="A656" s="159"/>
      <c r="B656" s="82"/>
      <c r="C656" s="82"/>
      <c r="D656" s="82"/>
      <c r="E656" s="82"/>
      <c r="F656" s="82"/>
      <c r="G656" s="82"/>
      <c r="H656" s="82"/>
      <c r="I656" s="84"/>
      <c r="J656" s="93"/>
      <c r="K656" s="67"/>
      <c r="L656" s="104"/>
      <c r="M656" s="171"/>
      <c r="N656" s="175"/>
      <c r="O656" s="88"/>
      <c r="P656" s="89"/>
      <c r="Q656" s="82"/>
      <c r="R656" s="111" t="e">
        <f>P656/Q655*N655</f>
        <v>#DIV/0!</v>
      </c>
      <c r="S656" s="111" t="e">
        <f t="shared" si="111"/>
        <v>#DIV/0!</v>
      </c>
      <c r="T656" s="111" t="e">
        <f t="shared" si="112"/>
        <v>#DIV/0!</v>
      </c>
    </row>
    <row r="657" spans="1:20" ht="12.75" customHeight="1">
      <c r="A657" s="159"/>
      <c r="B657" s="82"/>
      <c r="C657" s="82"/>
      <c r="D657" s="82"/>
      <c r="E657" s="82"/>
      <c r="F657" s="82"/>
      <c r="G657" s="82"/>
      <c r="H657" s="82"/>
      <c r="I657" s="84"/>
      <c r="J657" s="93"/>
      <c r="K657" s="67"/>
      <c r="L657" s="104"/>
      <c r="M657" s="171"/>
      <c r="N657" s="175"/>
      <c r="O657" s="88"/>
      <c r="P657" s="89"/>
      <c r="Q657" s="82"/>
      <c r="R657" s="111" t="e">
        <f>P657/Q655*N655</f>
        <v>#DIV/0!</v>
      </c>
      <c r="S657" s="111" t="e">
        <f t="shared" si="111"/>
        <v>#DIV/0!</v>
      </c>
      <c r="T657" s="111" t="e">
        <f t="shared" si="112"/>
        <v>#DIV/0!</v>
      </c>
    </row>
    <row r="658" spans="1:20" ht="12.75" customHeight="1">
      <c r="A658" s="159"/>
      <c r="B658" s="82"/>
      <c r="C658" s="82"/>
      <c r="D658" s="82"/>
      <c r="E658" s="82"/>
      <c r="F658" s="82"/>
      <c r="G658" s="82"/>
      <c r="H658" s="82"/>
      <c r="I658" s="84"/>
      <c r="J658" s="93"/>
      <c r="K658" s="67"/>
      <c r="L658" s="104"/>
      <c r="M658" s="171"/>
      <c r="N658" s="175"/>
      <c r="O658" s="88"/>
      <c r="P658" s="89"/>
      <c r="Q658" s="82"/>
      <c r="R658" s="111" t="e">
        <f>P658/Q655*N655</f>
        <v>#DIV/0!</v>
      </c>
      <c r="S658" s="111" t="e">
        <f t="shared" si="111"/>
        <v>#DIV/0!</v>
      </c>
      <c r="T658" s="111" t="e">
        <f t="shared" si="112"/>
        <v>#DIV/0!</v>
      </c>
    </row>
    <row r="659" spans="1:20" ht="12.75" customHeight="1">
      <c r="A659" s="159"/>
      <c r="B659" s="82"/>
      <c r="C659" s="82"/>
      <c r="D659" s="82"/>
      <c r="E659" s="82"/>
      <c r="F659" s="82"/>
      <c r="G659" s="82"/>
      <c r="H659" s="82"/>
      <c r="I659" s="84"/>
      <c r="J659" s="93"/>
      <c r="K659" s="67"/>
      <c r="L659" s="104" t="s">
        <v>162</v>
      </c>
      <c r="M659" s="171">
        <v>1</v>
      </c>
      <c r="N659" s="175">
        <f>H627*M659/100</f>
        <v>0</v>
      </c>
      <c r="O659" s="88"/>
      <c r="P659" s="89"/>
      <c r="Q659" s="82">
        <f>P659+P660</f>
        <v>0</v>
      </c>
      <c r="R659" s="111" t="e">
        <f>P659/Q659*N659</f>
        <v>#DIV/0!</v>
      </c>
      <c r="S659" s="111" t="e">
        <f t="shared" si="111"/>
        <v>#DIV/0!</v>
      </c>
      <c r="T659" s="111" t="e">
        <f t="shared" si="112"/>
        <v>#DIV/0!</v>
      </c>
    </row>
    <row r="660" spans="1:20" ht="12.75" customHeight="1">
      <c r="A660" s="159"/>
      <c r="B660" s="82"/>
      <c r="C660" s="82"/>
      <c r="D660" s="82"/>
      <c r="E660" s="82"/>
      <c r="F660" s="82"/>
      <c r="G660" s="82"/>
      <c r="H660" s="82"/>
      <c r="I660" s="84"/>
      <c r="J660" s="93"/>
      <c r="K660" s="75"/>
      <c r="L660" s="104"/>
      <c r="M660" s="171"/>
      <c r="N660" s="175"/>
      <c r="O660" s="88"/>
      <c r="P660" s="89"/>
      <c r="Q660" s="82"/>
      <c r="R660" s="111" t="e">
        <f>P660/Q659*N659</f>
        <v>#DIV/0!</v>
      </c>
      <c r="S660" s="111" t="e">
        <f t="shared" si="111"/>
        <v>#DIV/0!</v>
      </c>
      <c r="T660" s="111" t="e">
        <f t="shared" si="112"/>
        <v>#DIV/0!</v>
      </c>
    </row>
    <row r="661" spans="1:20" ht="36.75" customHeight="1">
      <c r="A661" s="159"/>
      <c r="B661" s="82"/>
      <c r="C661" s="82"/>
      <c r="D661" s="82"/>
      <c r="E661" s="82"/>
      <c r="F661" s="82"/>
      <c r="G661" s="82"/>
      <c r="H661" s="82"/>
      <c r="I661" s="125" t="s">
        <v>134</v>
      </c>
      <c r="J661" s="126"/>
      <c r="K661" s="126"/>
      <c r="L661" s="127"/>
      <c r="M661" s="128">
        <v>5</v>
      </c>
      <c r="N661" s="128">
        <f>H627*M661/100</f>
        <v>0</v>
      </c>
      <c r="O661" s="88"/>
      <c r="P661" s="89"/>
      <c r="Q661" s="97"/>
      <c r="R661" s="194">
        <f>N661</f>
        <v>0</v>
      </c>
      <c r="S661" s="194">
        <f t="shared" si="111"/>
        <v>0</v>
      </c>
      <c r="T661" s="194">
        <f t="shared" si="112"/>
        <v>0</v>
      </c>
    </row>
    <row r="662" spans="1:20" ht="12.75" customHeight="1">
      <c r="A662" s="159"/>
      <c r="B662" s="82"/>
      <c r="C662" s="82"/>
      <c r="D662" s="82"/>
      <c r="E662" s="82"/>
      <c r="F662" s="82"/>
      <c r="G662" s="82"/>
      <c r="H662" s="82"/>
      <c r="I662" s="140" t="s">
        <v>26</v>
      </c>
      <c r="J662" s="167" t="s">
        <v>11</v>
      </c>
      <c r="K662" s="168"/>
      <c r="L662" s="169"/>
      <c r="M662" s="110">
        <v>50</v>
      </c>
      <c r="N662" s="110">
        <f>H627*M662/100</f>
        <v>0</v>
      </c>
      <c r="O662" s="177"/>
      <c r="P662" s="89"/>
      <c r="Q662" s="97"/>
      <c r="R662" s="194" t="e">
        <f>SUM(R663:R672)</f>
        <v>#DIV/0!</v>
      </c>
      <c r="S662" s="194" t="e">
        <f>SUM(S663:S672)</f>
        <v>#DIV/0!</v>
      </c>
      <c r="T662" s="194" t="e">
        <f>SUM(T663:T672)</f>
        <v>#DIV/0!</v>
      </c>
    </row>
    <row r="663" spans="1:20" ht="12.75" customHeight="1">
      <c r="A663" s="159"/>
      <c r="B663" s="82"/>
      <c r="C663" s="82"/>
      <c r="D663" s="82"/>
      <c r="E663" s="82"/>
      <c r="F663" s="82"/>
      <c r="G663" s="82"/>
      <c r="H663" s="82"/>
      <c r="I663" s="140"/>
      <c r="J663" s="93" t="s">
        <v>10</v>
      </c>
      <c r="K663" s="144" t="s">
        <v>7</v>
      </c>
      <c r="L663" s="145"/>
      <c r="M663" s="105">
        <v>30</v>
      </c>
      <c r="N663" s="175">
        <f>H627*M663/100</f>
        <v>0</v>
      </c>
      <c r="O663" s="88"/>
      <c r="P663" s="89"/>
      <c r="Q663" s="82">
        <f>P663+P664+P665+P666</f>
        <v>0</v>
      </c>
      <c r="R663" s="111" t="e">
        <f>P663/Q663*N663</f>
        <v>#DIV/0!</v>
      </c>
      <c r="S663" s="111" t="e">
        <f aca="true" t="shared" si="113" ref="S663:S672">R663/1.302</f>
        <v>#DIV/0!</v>
      </c>
      <c r="T663" s="111" t="e">
        <f aca="true" t="shared" si="114" ref="T663:T672">R663-S663</f>
        <v>#DIV/0!</v>
      </c>
    </row>
    <row r="664" spans="1:20" ht="12.75" customHeight="1">
      <c r="A664" s="159"/>
      <c r="B664" s="82"/>
      <c r="C664" s="82"/>
      <c r="D664" s="82"/>
      <c r="E664" s="82"/>
      <c r="F664" s="82"/>
      <c r="G664" s="82"/>
      <c r="H664" s="82"/>
      <c r="I664" s="140"/>
      <c r="J664" s="93"/>
      <c r="K664" s="178"/>
      <c r="L664" s="179"/>
      <c r="M664" s="171"/>
      <c r="N664" s="175"/>
      <c r="O664" s="88"/>
      <c r="P664" s="89"/>
      <c r="Q664" s="82"/>
      <c r="R664" s="111" t="e">
        <f>P664/Q663*N663</f>
        <v>#DIV/0!</v>
      </c>
      <c r="S664" s="111" t="e">
        <f t="shared" si="113"/>
        <v>#DIV/0!</v>
      </c>
      <c r="T664" s="111" t="e">
        <f t="shared" si="114"/>
        <v>#DIV/0!</v>
      </c>
    </row>
    <row r="665" spans="1:20" ht="12.75" customHeight="1">
      <c r="A665" s="159"/>
      <c r="B665" s="82"/>
      <c r="C665" s="82"/>
      <c r="D665" s="82"/>
      <c r="E665" s="82"/>
      <c r="F665" s="82"/>
      <c r="G665" s="82"/>
      <c r="H665" s="82"/>
      <c r="I665" s="140"/>
      <c r="J665" s="93"/>
      <c r="K665" s="178"/>
      <c r="L665" s="179"/>
      <c r="M665" s="171"/>
      <c r="N665" s="175"/>
      <c r="O665" s="88"/>
      <c r="P665" s="89"/>
      <c r="Q665" s="82"/>
      <c r="R665" s="111" t="e">
        <f>P665/Q663*N663</f>
        <v>#DIV/0!</v>
      </c>
      <c r="S665" s="111" t="e">
        <f t="shared" si="113"/>
        <v>#DIV/0!</v>
      </c>
      <c r="T665" s="111" t="e">
        <f t="shared" si="114"/>
        <v>#DIV/0!</v>
      </c>
    </row>
    <row r="666" spans="1:20" ht="12.75" customHeight="1">
      <c r="A666" s="159"/>
      <c r="B666" s="82"/>
      <c r="C666" s="82"/>
      <c r="D666" s="82"/>
      <c r="E666" s="82"/>
      <c r="F666" s="82"/>
      <c r="G666" s="82"/>
      <c r="H666" s="82"/>
      <c r="I666" s="140"/>
      <c r="J666" s="93"/>
      <c r="K666" s="180"/>
      <c r="L666" s="181"/>
      <c r="M666" s="171"/>
      <c r="N666" s="175"/>
      <c r="O666" s="88"/>
      <c r="P666" s="89"/>
      <c r="Q666" s="82"/>
      <c r="R666" s="111" t="e">
        <f>P666/Q663*N663</f>
        <v>#DIV/0!</v>
      </c>
      <c r="S666" s="111" t="e">
        <f t="shared" si="113"/>
        <v>#DIV/0!</v>
      </c>
      <c r="T666" s="111" t="e">
        <f t="shared" si="114"/>
        <v>#DIV/0!</v>
      </c>
    </row>
    <row r="667" spans="1:20" ht="12.75" customHeight="1">
      <c r="A667" s="159"/>
      <c r="B667" s="82"/>
      <c r="C667" s="82"/>
      <c r="D667" s="82"/>
      <c r="E667" s="82"/>
      <c r="F667" s="82"/>
      <c r="G667" s="82"/>
      <c r="H667" s="82"/>
      <c r="I667" s="140"/>
      <c r="J667" s="93"/>
      <c r="K667" s="182" t="s">
        <v>8</v>
      </c>
      <c r="L667" s="183"/>
      <c r="M667" s="171">
        <v>20</v>
      </c>
      <c r="N667" s="175">
        <f>H627*M667/100</f>
        <v>0</v>
      </c>
      <c r="O667" s="88"/>
      <c r="P667" s="89"/>
      <c r="Q667" s="82">
        <f>P667+P668+P669+P670+P671+P672</f>
        <v>0</v>
      </c>
      <c r="R667" s="111" t="e">
        <f>P667/Q667*N667</f>
        <v>#DIV/0!</v>
      </c>
      <c r="S667" s="111" t="e">
        <f t="shared" si="113"/>
        <v>#DIV/0!</v>
      </c>
      <c r="T667" s="111" t="e">
        <f t="shared" si="114"/>
        <v>#DIV/0!</v>
      </c>
    </row>
    <row r="668" spans="1:20" ht="12.75" customHeight="1">
      <c r="A668" s="159"/>
      <c r="B668" s="82"/>
      <c r="C668" s="82"/>
      <c r="D668" s="82"/>
      <c r="E668" s="82"/>
      <c r="F668" s="82"/>
      <c r="G668" s="82"/>
      <c r="H668" s="82"/>
      <c r="I668" s="140"/>
      <c r="J668" s="93"/>
      <c r="K668" s="178"/>
      <c r="L668" s="179"/>
      <c r="M668" s="171"/>
      <c r="N668" s="175"/>
      <c r="O668" s="88"/>
      <c r="P668" s="89"/>
      <c r="Q668" s="82"/>
      <c r="R668" s="111" t="e">
        <f>P668/Q667*N667</f>
        <v>#DIV/0!</v>
      </c>
      <c r="S668" s="111" t="e">
        <f t="shared" si="113"/>
        <v>#DIV/0!</v>
      </c>
      <c r="T668" s="111" t="e">
        <f t="shared" si="114"/>
        <v>#DIV/0!</v>
      </c>
    </row>
    <row r="669" spans="1:20" ht="12.75" customHeight="1">
      <c r="A669" s="159"/>
      <c r="B669" s="82"/>
      <c r="C669" s="82"/>
      <c r="D669" s="82"/>
      <c r="E669" s="82"/>
      <c r="F669" s="82"/>
      <c r="G669" s="82"/>
      <c r="H669" s="82"/>
      <c r="I669" s="140"/>
      <c r="J669" s="93"/>
      <c r="K669" s="178"/>
      <c r="L669" s="179"/>
      <c r="M669" s="171"/>
      <c r="N669" s="175"/>
      <c r="O669" s="88"/>
      <c r="P669" s="89"/>
      <c r="Q669" s="82"/>
      <c r="R669" s="111" t="e">
        <f>P669/Q667*N667</f>
        <v>#DIV/0!</v>
      </c>
      <c r="S669" s="111" t="e">
        <f t="shared" si="113"/>
        <v>#DIV/0!</v>
      </c>
      <c r="T669" s="111" t="e">
        <f t="shared" si="114"/>
        <v>#DIV/0!</v>
      </c>
    </row>
    <row r="670" spans="1:20" ht="12.75" customHeight="1">
      <c r="A670" s="159"/>
      <c r="B670" s="82"/>
      <c r="C670" s="82"/>
      <c r="D670" s="82"/>
      <c r="E670" s="82"/>
      <c r="F670" s="82"/>
      <c r="G670" s="82"/>
      <c r="H670" s="82"/>
      <c r="I670" s="140"/>
      <c r="J670" s="93"/>
      <c r="K670" s="178"/>
      <c r="L670" s="179"/>
      <c r="M670" s="171"/>
      <c r="N670" s="175"/>
      <c r="O670" s="88"/>
      <c r="P670" s="89"/>
      <c r="Q670" s="82"/>
      <c r="R670" s="111" t="e">
        <f>P670/Q667*N667</f>
        <v>#DIV/0!</v>
      </c>
      <c r="S670" s="111" t="e">
        <f t="shared" si="113"/>
        <v>#DIV/0!</v>
      </c>
      <c r="T670" s="111" t="e">
        <f t="shared" si="114"/>
        <v>#DIV/0!</v>
      </c>
    </row>
    <row r="671" spans="1:20" ht="12.75" customHeight="1">
      <c r="A671" s="159"/>
      <c r="B671" s="82"/>
      <c r="C671" s="82"/>
      <c r="D671" s="82"/>
      <c r="E671" s="82"/>
      <c r="F671" s="82"/>
      <c r="G671" s="82"/>
      <c r="H671" s="82"/>
      <c r="I671" s="140"/>
      <c r="J671" s="93"/>
      <c r="K671" s="178"/>
      <c r="L671" s="179"/>
      <c r="M671" s="171"/>
      <c r="N671" s="175"/>
      <c r="O671" s="88"/>
      <c r="P671" s="89"/>
      <c r="Q671" s="82"/>
      <c r="R671" s="111" t="e">
        <f>P671/Q667*N667</f>
        <v>#DIV/0!</v>
      </c>
      <c r="S671" s="111" t="e">
        <f t="shared" si="113"/>
        <v>#DIV/0!</v>
      </c>
      <c r="T671" s="111" t="e">
        <f t="shared" si="114"/>
        <v>#DIV/0!</v>
      </c>
    </row>
    <row r="672" spans="1:20" ht="12" customHeight="1">
      <c r="A672" s="159"/>
      <c r="B672" s="82"/>
      <c r="C672" s="82"/>
      <c r="D672" s="82"/>
      <c r="E672" s="82"/>
      <c r="F672" s="82"/>
      <c r="G672" s="82"/>
      <c r="H672" s="82"/>
      <c r="I672" s="140"/>
      <c r="J672" s="93"/>
      <c r="K672" s="180"/>
      <c r="L672" s="181"/>
      <c r="M672" s="171"/>
      <c r="N672" s="175"/>
      <c r="O672" s="88"/>
      <c r="P672" s="89"/>
      <c r="Q672" s="82"/>
      <c r="R672" s="111" t="e">
        <f>P672/Q667*N667</f>
        <v>#DIV/0!</v>
      </c>
      <c r="S672" s="111" t="e">
        <f t="shared" si="113"/>
        <v>#DIV/0!</v>
      </c>
      <c r="T672" s="111" t="e">
        <f t="shared" si="114"/>
        <v>#DIV/0!</v>
      </c>
    </row>
    <row r="673" spans="1:20" s="192" customFormat="1" ht="58.5" customHeight="1">
      <c r="A673" s="189" t="s">
        <v>82</v>
      </c>
      <c r="B673" s="189"/>
      <c r="C673" s="189"/>
      <c r="D673" s="189">
        <f>SUM(D12:D672)</f>
        <v>0</v>
      </c>
      <c r="E673" s="189">
        <f>SUM(E12:E672)</f>
        <v>0</v>
      </c>
      <c r="F673" s="189">
        <f>SUM(F12:F672)</f>
        <v>0</v>
      </c>
      <c r="G673" s="189">
        <f>SUM(G12:G672)</f>
        <v>0</v>
      </c>
      <c r="H673" s="189">
        <f>SUM(H12:H672)</f>
        <v>0</v>
      </c>
      <c r="I673" s="189"/>
      <c r="J673" s="189"/>
      <c r="K673" s="189"/>
      <c r="L673" s="190"/>
      <c r="M673" s="128"/>
      <c r="N673" s="128"/>
      <c r="O673" s="189"/>
      <c r="P673" s="191"/>
      <c r="Q673" s="189"/>
      <c r="R673" s="194" t="e">
        <f>R12+R46+R80+R81+R115+R126+R137+R138+R172+R183+R194+R228+R229+R230+R241+R252+R287+R286+R309+R343+R354+R389+R388+R400+R434+R435+R446+R480+R491+R525+R536+R570+R571+R582+R616+R627+R661+R662</f>
        <v>#DIV/0!</v>
      </c>
      <c r="S673" s="194" t="e">
        <f>S12+S46+S80+S81+S115+S126+S137+S138+S172+S183+S194+S228+S229+S230+S241+S252+S287+S286+S309+S343+S354+S389+S388+S400+S434+S435+S446+S480+S491+S525+S536+S570+S571+S582+S616+S627+S661+S662</f>
        <v>#DIV/0!</v>
      </c>
      <c r="T673" s="194" t="e">
        <f>T12+T46+T80+T81+T115+T126+T137+T138+T172+T183+T194+T228+T229+T230+T241+T252+T287+T286+T309+T343+T354+T389+T388+T400+T434+T435+T446+T480+T491+T525+T536+T570+T571+T582+T616+T627+T661+T662</f>
        <v>#DIV/0!</v>
      </c>
    </row>
  </sheetData>
  <sheetProtection/>
  <mergeCells count="782">
    <mergeCell ref="K160:K171"/>
    <mergeCell ref="K216:K227"/>
    <mergeCell ref="K310:L310"/>
    <mergeCell ref="L222:L225"/>
    <mergeCell ref="J252:L252"/>
    <mergeCell ref="J253:J285"/>
    <mergeCell ref="K253:L253"/>
    <mergeCell ref="K254:K260"/>
    <mergeCell ref="L256:L259"/>
    <mergeCell ref="J231:J240"/>
    <mergeCell ref="J229:L229"/>
    <mergeCell ref="J446:L446"/>
    <mergeCell ref="K394:L399"/>
    <mergeCell ref="K390:L393"/>
    <mergeCell ref="K363:L363"/>
    <mergeCell ref="L370:L374"/>
    <mergeCell ref="L382:L385"/>
    <mergeCell ref="K376:K387"/>
    <mergeCell ref="L358:L361"/>
    <mergeCell ref="M113:M114"/>
    <mergeCell ref="M325:M329"/>
    <mergeCell ref="L411:L414"/>
    <mergeCell ref="M411:M414"/>
    <mergeCell ref="L423:L427"/>
    <mergeCell ref="M423:M427"/>
    <mergeCell ref="M217:M221"/>
    <mergeCell ref="K318:L318"/>
    <mergeCell ref="K319:K329"/>
    <mergeCell ref="L113:L114"/>
    <mergeCell ref="N127:N131"/>
    <mergeCell ref="K132:L136"/>
    <mergeCell ref="K116:L119"/>
    <mergeCell ref="M116:M119"/>
    <mergeCell ref="J401:J433"/>
    <mergeCell ref="K436:L439"/>
    <mergeCell ref="K401:L401"/>
    <mergeCell ref="K311:K317"/>
    <mergeCell ref="K215:L215"/>
    <mergeCell ref="L170:L171"/>
    <mergeCell ref="L109:L112"/>
    <mergeCell ref="M109:M112"/>
    <mergeCell ref="N109:N112"/>
    <mergeCell ref="L104:L108"/>
    <mergeCell ref="N113:N114"/>
    <mergeCell ref="L313:L316"/>
    <mergeCell ref="M313:M316"/>
    <mergeCell ref="N313:N316"/>
    <mergeCell ref="K127:L131"/>
    <mergeCell ref="M127:M131"/>
    <mergeCell ref="N92:N95"/>
    <mergeCell ref="L97:L101"/>
    <mergeCell ref="M97:M101"/>
    <mergeCell ref="N97:N101"/>
    <mergeCell ref="M104:M108"/>
    <mergeCell ref="N104:N108"/>
    <mergeCell ref="L92:L95"/>
    <mergeCell ref="K102:L102"/>
    <mergeCell ref="M85:M88"/>
    <mergeCell ref="N85:N88"/>
    <mergeCell ref="L320:L323"/>
    <mergeCell ref="M320:M323"/>
    <mergeCell ref="N320:N323"/>
    <mergeCell ref="M132:M136"/>
    <mergeCell ref="N132:N136"/>
    <mergeCell ref="J194:L194"/>
    <mergeCell ref="J195:J227"/>
    <mergeCell ref="M92:M95"/>
    <mergeCell ref="N325:N329"/>
    <mergeCell ref="L332:L336"/>
    <mergeCell ref="M332:M336"/>
    <mergeCell ref="N332:N336"/>
    <mergeCell ref="K330:L330"/>
    <mergeCell ref="K331:K342"/>
    <mergeCell ref="M337:M340"/>
    <mergeCell ref="N337:N340"/>
    <mergeCell ref="L341:L342"/>
    <mergeCell ref="M341:M342"/>
    <mergeCell ref="N341:N342"/>
    <mergeCell ref="L337:L340"/>
    <mergeCell ref="M404:M407"/>
    <mergeCell ref="N404:N407"/>
    <mergeCell ref="L404:L407"/>
    <mergeCell ref="K348:L353"/>
    <mergeCell ref="J343:L343"/>
    <mergeCell ref="J344:J353"/>
    <mergeCell ref="K344:L347"/>
    <mergeCell ref="M358:M361"/>
    <mergeCell ref="N411:N414"/>
    <mergeCell ref="K409:L409"/>
    <mergeCell ref="K410:K420"/>
    <mergeCell ref="K402:K408"/>
    <mergeCell ref="M416:M420"/>
    <mergeCell ref="N416:N420"/>
    <mergeCell ref="N423:N427"/>
    <mergeCell ref="L416:L420"/>
    <mergeCell ref="K421:L421"/>
    <mergeCell ref="K422:K433"/>
    <mergeCell ref="M428:M431"/>
    <mergeCell ref="N428:N431"/>
    <mergeCell ref="L432:L433"/>
    <mergeCell ref="M432:M433"/>
    <mergeCell ref="N432:N433"/>
    <mergeCell ref="L428:L431"/>
    <mergeCell ref="M514:M518"/>
    <mergeCell ref="N514:N518"/>
    <mergeCell ref="M495:M498"/>
    <mergeCell ref="N495:N498"/>
    <mergeCell ref="L502:L505"/>
    <mergeCell ref="M502:M505"/>
    <mergeCell ref="N502:N505"/>
    <mergeCell ref="K500:L500"/>
    <mergeCell ref="K501:K511"/>
    <mergeCell ref="L605:L609"/>
    <mergeCell ref="M605:M609"/>
    <mergeCell ref="N605:N609"/>
    <mergeCell ref="L586:L589"/>
    <mergeCell ref="M586:M589"/>
    <mergeCell ref="N586:N589"/>
    <mergeCell ref="L593:L596"/>
    <mergeCell ref="M593:M596"/>
    <mergeCell ref="N593:N596"/>
    <mergeCell ref="K603:L603"/>
    <mergeCell ref="N116:N119"/>
    <mergeCell ref="K120:L125"/>
    <mergeCell ref="M120:M125"/>
    <mergeCell ref="N120:N125"/>
    <mergeCell ref="L598:L602"/>
    <mergeCell ref="M598:M602"/>
    <mergeCell ref="N598:N602"/>
    <mergeCell ref="M523:M524"/>
    <mergeCell ref="N523:N524"/>
    <mergeCell ref="L507:L511"/>
    <mergeCell ref="K530:L535"/>
    <mergeCell ref="M530:M535"/>
    <mergeCell ref="N530:N535"/>
    <mergeCell ref="M436:M439"/>
    <mergeCell ref="N436:N439"/>
    <mergeCell ref="K440:L445"/>
    <mergeCell ref="M440:M445"/>
    <mergeCell ref="N440:N445"/>
    <mergeCell ref="M519:M522"/>
    <mergeCell ref="N519:N522"/>
    <mergeCell ref="K526:L529"/>
    <mergeCell ref="M526:M529"/>
    <mergeCell ref="N526:N529"/>
    <mergeCell ref="M344:M347"/>
    <mergeCell ref="N344:N347"/>
    <mergeCell ref="M348:M353"/>
    <mergeCell ref="N348:N353"/>
    <mergeCell ref="M507:M511"/>
    <mergeCell ref="N507:N511"/>
    <mergeCell ref="L514:L518"/>
    <mergeCell ref="M610:M613"/>
    <mergeCell ref="N610:N613"/>
    <mergeCell ref="L614:L615"/>
    <mergeCell ref="M614:M615"/>
    <mergeCell ref="N614:N615"/>
    <mergeCell ref="Q16:Q19"/>
    <mergeCell ref="N23:N26"/>
    <mergeCell ref="Q23:Q26"/>
    <mergeCell ref="Q28:Q32"/>
    <mergeCell ref="Q313:Q316"/>
    <mergeCell ref="Q85:Q88"/>
    <mergeCell ref="Q35:Q39"/>
    <mergeCell ref="Q40:Q43"/>
    <mergeCell ref="Q44:Q45"/>
    <mergeCell ref="K621:L626"/>
    <mergeCell ref="M621:M626"/>
    <mergeCell ref="N621:N626"/>
    <mergeCell ref="K617:L620"/>
    <mergeCell ref="M617:M620"/>
    <mergeCell ref="N617:N620"/>
    <mergeCell ref="Q113:Q114"/>
    <mergeCell ref="Q116:Q119"/>
    <mergeCell ref="Q120:Q125"/>
    <mergeCell ref="Q127:Q131"/>
    <mergeCell ref="Q92:Q95"/>
    <mergeCell ref="Q97:Q101"/>
    <mergeCell ref="Q104:Q108"/>
    <mergeCell ref="Q109:Q112"/>
    <mergeCell ref="Q132:Q136"/>
    <mergeCell ref="Q320:Q323"/>
    <mergeCell ref="Q325:Q329"/>
    <mergeCell ref="Q332:Q336"/>
    <mergeCell ref="Q198:Q201"/>
    <mergeCell ref="Q205:Q208"/>
    <mergeCell ref="Q210:Q214"/>
    <mergeCell ref="Q217:Q221"/>
    <mergeCell ref="Q222:Q225"/>
    <mergeCell ref="Q226:Q227"/>
    <mergeCell ref="Q404:Q407"/>
    <mergeCell ref="Q411:Q414"/>
    <mergeCell ref="Q416:Q420"/>
    <mergeCell ref="Q337:Q340"/>
    <mergeCell ref="Q341:Q342"/>
    <mergeCell ref="Q344:Q347"/>
    <mergeCell ref="Q348:Q353"/>
    <mergeCell ref="Q358:Q361"/>
    <mergeCell ref="Q370:Q374"/>
    <mergeCell ref="Q390:Q393"/>
    <mergeCell ref="Q440:Q445"/>
    <mergeCell ref="Q495:Q498"/>
    <mergeCell ref="Q423:Q427"/>
    <mergeCell ref="Q428:Q431"/>
    <mergeCell ref="Q432:Q433"/>
    <mergeCell ref="Q436:Q439"/>
    <mergeCell ref="Q598:Q602"/>
    <mergeCell ref="Q523:Q524"/>
    <mergeCell ref="Q526:Q529"/>
    <mergeCell ref="Q530:Q535"/>
    <mergeCell ref="Q502:Q505"/>
    <mergeCell ref="Q507:Q511"/>
    <mergeCell ref="Q514:Q518"/>
    <mergeCell ref="Q519:Q522"/>
    <mergeCell ref="Q572:Q575"/>
    <mergeCell ref="Q568:Q569"/>
    <mergeCell ref="Q621:Q626"/>
    <mergeCell ref="Q231:Q234"/>
    <mergeCell ref="Q235:Q240"/>
    <mergeCell ref="Q242:Q246"/>
    <mergeCell ref="Q605:Q609"/>
    <mergeCell ref="Q610:Q613"/>
    <mergeCell ref="Q614:Q615"/>
    <mergeCell ref="Q617:Q620"/>
    <mergeCell ref="Q586:Q589"/>
    <mergeCell ref="Q593:Q596"/>
    <mergeCell ref="O6:O10"/>
    <mergeCell ref="Q6:Q10"/>
    <mergeCell ref="R6:R10"/>
    <mergeCell ref="S6:T7"/>
    <mergeCell ref="S8:S10"/>
    <mergeCell ref="T8:T10"/>
    <mergeCell ref="P6:P10"/>
    <mergeCell ref="J6:L10"/>
    <mergeCell ref="M6:M10"/>
    <mergeCell ref="N6:N10"/>
    <mergeCell ref="A194:A251"/>
    <mergeCell ref="B194:B251"/>
    <mergeCell ref="C194:C251"/>
    <mergeCell ref="D194:D251"/>
    <mergeCell ref="E194:E251"/>
    <mergeCell ref="N247:N251"/>
    <mergeCell ref="K196:K202"/>
    <mergeCell ref="Q247:Q251"/>
    <mergeCell ref="M247:M251"/>
    <mergeCell ref="K247:L251"/>
    <mergeCell ref="N217:N221"/>
    <mergeCell ref="N222:N225"/>
    <mergeCell ref="N226:N227"/>
    <mergeCell ref="N231:N234"/>
    <mergeCell ref="M222:M225"/>
    <mergeCell ref="L226:L227"/>
    <mergeCell ref="M226:M227"/>
    <mergeCell ref="G582:G626"/>
    <mergeCell ref="G491:G535"/>
    <mergeCell ref="I525:I535"/>
    <mergeCell ref="M231:M234"/>
    <mergeCell ref="M235:M240"/>
    <mergeCell ref="K235:L240"/>
    <mergeCell ref="G194:G251"/>
    <mergeCell ref="I194:I227"/>
    <mergeCell ref="L610:L613"/>
    <mergeCell ref="L210:L214"/>
    <mergeCell ref="K274:K285"/>
    <mergeCell ref="I491:I524"/>
    <mergeCell ref="L495:L498"/>
    <mergeCell ref="I435:I445"/>
    <mergeCell ref="J435:L435"/>
    <mergeCell ref="J436:J445"/>
    <mergeCell ref="I400:I433"/>
    <mergeCell ref="J400:L400"/>
    <mergeCell ref="J242:J251"/>
    <mergeCell ref="K242:L246"/>
    <mergeCell ref="M242:M246"/>
    <mergeCell ref="D582:D626"/>
    <mergeCell ref="E582:E626"/>
    <mergeCell ref="D491:D535"/>
    <mergeCell ref="E491:E535"/>
    <mergeCell ref="J583:J615"/>
    <mergeCell ref="J525:L525"/>
    <mergeCell ref="J526:J535"/>
    <mergeCell ref="B491:B535"/>
    <mergeCell ref="F491:F535"/>
    <mergeCell ref="F582:F626"/>
    <mergeCell ref="G400:G445"/>
    <mergeCell ref="I12:I45"/>
    <mergeCell ref="F138:F193"/>
    <mergeCell ref="I115:I125"/>
    <mergeCell ref="I183:I193"/>
    <mergeCell ref="I434:L434"/>
    <mergeCell ref="I241:I251"/>
    <mergeCell ref="K22:K32"/>
    <mergeCell ref="L198:L201"/>
    <mergeCell ref="A400:A445"/>
    <mergeCell ref="B309:B353"/>
    <mergeCell ref="C309:C353"/>
    <mergeCell ref="D309:D353"/>
    <mergeCell ref="B400:B445"/>
    <mergeCell ref="C400:C445"/>
    <mergeCell ref="A309:A353"/>
    <mergeCell ref="J241:L241"/>
    <mergeCell ref="A354:A399"/>
    <mergeCell ref="B354:B399"/>
    <mergeCell ref="C354:C399"/>
    <mergeCell ref="D400:D445"/>
    <mergeCell ref="C491:C535"/>
    <mergeCell ref="M16:M19"/>
    <mergeCell ref="E400:E445"/>
    <mergeCell ref="M40:M43"/>
    <mergeCell ref="E138:E193"/>
    <mergeCell ref="A491:A535"/>
    <mergeCell ref="J13:J45"/>
    <mergeCell ref="I582:I615"/>
    <mergeCell ref="J582:L582"/>
    <mergeCell ref="N16:N19"/>
    <mergeCell ref="M23:M26"/>
    <mergeCell ref="M28:M32"/>
    <mergeCell ref="N28:N32"/>
    <mergeCell ref="M35:M39"/>
    <mergeCell ref="N35:N39"/>
    <mergeCell ref="K21:L21"/>
    <mergeCell ref="K592:K602"/>
    <mergeCell ref="B582:B626"/>
    <mergeCell ref="C582:C626"/>
    <mergeCell ref="N40:N43"/>
    <mergeCell ref="M44:M45"/>
    <mergeCell ref="N44:N45"/>
    <mergeCell ref="I616:I626"/>
    <mergeCell ref="J616:L616"/>
    <mergeCell ref="J617:J626"/>
    <mergeCell ref="I230:I240"/>
    <mergeCell ref="K512:L512"/>
    <mergeCell ref="L519:L522"/>
    <mergeCell ref="L523:L524"/>
    <mergeCell ref="K33:L33"/>
    <mergeCell ref="J230:L230"/>
    <mergeCell ref="L217:L221"/>
    <mergeCell ref="K203:L203"/>
    <mergeCell ref="K204:K214"/>
    <mergeCell ref="J115:L115"/>
    <mergeCell ref="J116:J125"/>
    <mergeCell ref="I126:I136"/>
    <mergeCell ref="J126:L126"/>
    <mergeCell ref="A582:A626"/>
    <mergeCell ref="J491:L491"/>
    <mergeCell ref="J492:J524"/>
    <mergeCell ref="K492:L492"/>
    <mergeCell ref="K493:K499"/>
    <mergeCell ref="A252:A308"/>
    <mergeCell ref="B252:B308"/>
    <mergeCell ref="C252:C308"/>
    <mergeCell ref="I309:I342"/>
    <mergeCell ref="H309:H353"/>
    <mergeCell ref="G309:G353"/>
    <mergeCell ref="E252:E308"/>
    <mergeCell ref="F252:F308"/>
    <mergeCell ref="I343:I353"/>
    <mergeCell ref="I287:I297"/>
    <mergeCell ref="D252:D308"/>
    <mergeCell ref="E309:E353"/>
    <mergeCell ref="J12:L12"/>
    <mergeCell ref="A12:A45"/>
    <mergeCell ref="D12:D45"/>
    <mergeCell ref="E12:E45"/>
    <mergeCell ref="F12:F45"/>
    <mergeCell ref="B12:B45"/>
    <mergeCell ref="C12:C45"/>
    <mergeCell ref="L44:L45"/>
    <mergeCell ref="K14:K20"/>
    <mergeCell ref="L85:L88"/>
    <mergeCell ref="K103:K114"/>
    <mergeCell ref="G12:G45"/>
    <mergeCell ref="L35:L39"/>
    <mergeCell ref="L40:L43"/>
    <mergeCell ref="J81:L81"/>
    <mergeCell ref="H81:H137"/>
    <mergeCell ref="L16:L19"/>
    <mergeCell ref="L23:L26"/>
    <mergeCell ref="K13:L13"/>
    <mergeCell ref="A138:A193"/>
    <mergeCell ref="B138:B193"/>
    <mergeCell ref="C138:C193"/>
    <mergeCell ref="D138:D193"/>
    <mergeCell ref="J82:J114"/>
    <mergeCell ref="K82:L82"/>
    <mergeCell ref="K83:K89"/>
    <mergeCell ref="K90:L90"/>
    <mergeCell ref="K91:K101"/>
    <mergeCell ref="K139:L139"/>
    <mergeCell ref="K140:K146"/>
    <mergeCell ref="L142:L145"/>
    <mergeCell ref="K148:K158"/>
    <mergeCell ref="L149:L152"/>
    <mergeCell ref="K159:L159"/>
    <mergeCell ref="K147:L147"/>
    <mergeCell ref="M142:M145"/>
    <mergeCell ref="N142:N145"/>
    <mergeCell ref="Q142:Q145"/>
    <mergeCell ref="M149:M152"/>
    <mergeCell ref="N149:N152"/>
    <mergeCell ref="Q149:Q152"/>
    <mergeCell ref="M170:M171"/>
    <mergeCell ref="N170:N171"/>
    <mergeCell ref="L154:L158"/>
    <mergeCell ref="M154:M158"/>
    <mergeCell ref="N154:N158"/>
    <mergeCell ref="Q154:Q158"/>
    <mergeCell ref="Q161:Q165"/>
    <mergeCell ref="L166:L169"/>
    <mergeCell ref="M166:M169"/>
    <mergeCell ref="N166:N169"/>
    <mergeCell ref="Q166:Q169"/>
    <mergeCell ref="L161:L165"/>
    <mergeCell ref="M161:M165"/>
    <mergeCell ref="N161:N165"/>
    <mergeCell ref="Q170:Q171"/>
    <mergeCell ref="I172:I182"/>
    <mergeCell ref="J172:L172"/>
    <mergeCell ref="J173:J182"/>
    <mergeCell ref="K173:L176"/>
    <mergeCell ref="M173:M176"/>
    <mergeCell ref="N173:N176"/>
    <mergeCell ref="Q173:Q176"/>
    <mergeCell ref="K177:L182"/>
    <mergeCell ref="M177:M182"/>
    <mergeCell ref="N177:N182"/>
    <mergeCell ref="Q177:Q182"/>
    <mergeCell ref="J183:L183"/>
    <mergeCell ref="J184:J193"/>
    <mergeCell ref="K184:L188"/>
    <mergeCell ref="M184:M188"/>
    <mergeCell ref="N184:N188"/>
    <mergeCell ref="Q184:Q188"/>
    <mergeCell ref="K189:L193"/>
    <mergeCell ref="Q189:Q193"/>
    <mergeCell ref="M189:M193"/>
    <mergeCell ref="N189:N193"/>
    <mergeCell ref="D354:D399"/>
    <mergeCell ref="E354:E399"/>
    <mergeCell ref="F354:F399"/>
    <mergeCell ref="G354:G399"/>
    <mergeCell ref="G138:G193"/>
    <mergeCell ref="I138:I171"/>
    <mergeCell ref="G252:G308"/>
    <mergeCell ref="I252:I285"/>
    <mergeCell ref="F309:F353"/>
    <mergeCell ref="F194:F251"/>
    <mergeCell ref="N242:N246"/>
    <mergeCell ref="N198:N201"/>
    <mergeCell ref="L205:L208"/>
    <mergeCell ref="M205:M208"/>
    <mergeCell ref="N205:N208"/>
    <mergeCell ref="M210:M214"/>
    <mergeCell ref="N210:N214"/>
    <mergeCell ref="N235:N240"/>
    <mergeCell ref="M198:M201"/>
    <mergeCell ref="K231:L234"/>
    <mergeCell ref="K195:L195"/>
    <mergeCell ref="J355:J387"/>
    <mergeCell ref="K355:L355"/>
    <mergeCell ref="K356:K362"/>
    <mergeCell ref="M370:M374"/>
    <mergeCell ref="N370:N374"/>
    <mergeCell ref="K364:K374"/>
    <mergeCell ref="L365:L368"/>
    <mergeCell ref="K375:L375"/>
    <mergeCell ref="N358:N361"/>
    <mergeCell ref="N377:N381"/>
    <mergeCell ref="Q377:Q381"/>
    <mergeCell ref="N382:N385"/>
    <mergeCell ref="Q382:Q385"/>
    <mergeCell ref="M365:M368"/>
    <mergeCell ref="N365:N368"/>
    <mergeCell ref="Q365:Q368"/>
    <mergeCell ref="N386:N387"/>
    <mergeCell ref="Q386:Q387"/>
    <mergeCell ref="M382:M385"/>
    <mergeCell ref="A446:A490"/>
    <mergeCell ref="B446:B490"/>
    <mergeCell ref="C446:C490"/>
    <mergeCell ref="D446:D490"/>
    <mergeCell ref="N390:N393"/>
    <mergeCell ref="I354:I387"/>
    <mergeCell ref="J354:L354"/>
    <mergeCell ref="N394:N399"/>
    <mergeCell ref="Q394:Q399"/>
    <mergeCell ref="M390:M393"/>
    <mergeCell ref="E446:E490"/>
    <mergeCell ref="F446:F490"/>
    <mergeCell ref="G446:G490"/>
    <mergeCell ref="I446:I479"/>
    <mergeCell ref="I480:I490"/>
    <mergeCell ref="H446:H490"/>
    <mergeCell ref="F400:F445"/>
    <mergeCell ref="J447:J479"/>
    <mergeCell ref="K447:L447"/>
    <mergeCell ref="K448:K454"/>
    <mergeCell ref="L450:L453"/>
    <mergeCell ref="K456:K466"/>
    <mergeCell ref="L457:L460"/>
    <mergeCell ref="K467:L467"/>
    <mergeCell ref="L469:L473"/>
    <mergeCell ref="L462:L466"/>
    <mergeCell ref="K455:L455"/>
    <mergeCell ref="M450:M453"/>
    <mergeCell ref="N450:N453"/>
    <mergeCell ref="Q450:Q453"/>
    <mergeCell ref="M457:M460"/>
    <mergeCell ref="N457:N460"/>
    <mergeCell ref="Q457:Q460"/>
    <mergeCell ref="M462:M466"/>
    <mergeCell ref="N462:N466"/>
    <mergeCell ref="Q462:Q466"/>
    <mergeCell ref="M469:M473"/>
    <mergeCell ref="N469:N473"/>
    <mergeCell ref="Q469:Q473"/>
    <mergeCell ref="M478:M479"/>
    <mergeCell ref="N478:N479"/>
    <mergeCell ref="Q478:Q479"/>
    <mergeCell ref="L474:L477"/>
    <mergeCell ref="M474:M477"/>
    <mergeCell ref="N474:N477"/>
    <mergeCell ref="Q474:Q477"/>
    <mergeCell ref="L478:L479"/>
    <mergeCell ref="N481:N484"/>
    <mergeCell ref="Q481:Q484"/>
    <mergeCell ref="M485:M490"/>
    <mergeCell ref="N485:N490"/>
    <mergeCell ref="Q485:Q490"/>
    <mergeCell ref="M481:M484"/>
    <mergeCell ref="K262:K272"/>
    <mergeCell ref="L263:L266"/>
    <mergeCell ref="K273:L273"/>
    <mergeCell ref="K261:L261"/>
    <mergeCell ref="A81:A137"/>
    <mergeCell ref="B81:B137"/>
    <mergeCell ref="C81:C137"/>
    <mergeCell ref="D81:D137"/>
    <mergeCell ref="J138:L138"/>
    <mergeCell ref="J139:J171"/>
    <mergeCell ref="N268:N272"/>
    <mergeCell ref="Q268:Q272"/>
    <mergeCell ref="M256:M259"/>
    <mergeCell ref="N256:N259"/>
    <mergeCell ref="Q256:Q259"/>
    <mergeCell ref="M263:M266"/>
    <mergeCell ref="N263:N266"/>
    <mergeCell ref="Q263:Q266"/>
    <mergeCell ref="M288:M291"/>
    <mergeCell ref="N288:N291"/>
    <mergeCell ref="Q288:Q291"/>
    <mergeCell ref="M275:M279"/>
    <mergeCell ref="L284:L285"/>
    <mergeCell ref="M284:M285"/>
    <mergeCell ref="L280:L283"/>
    <mergeCell ref="M280:M283"/>
    <mergeCell ref="J287:L287"/>
    <mergeCell ref="J288:J297"/>
    <mergeCell ref="K288:L291"/>
    <mergeCell ref="J390:J399"/>
    <mergeCell ref="K292:L297"/>
    <mergeCell ref="K304:L308"/>
    <mergeCell ref="K299:L303"/>
    <mergeCell ref="L325:L329"/>
    <mergeCell ref="J309:L309"/>
    <mergeCell ref="J310:J342"/>
    <mergeCell ref="L386:L387"/>
    <mergeCell ref="L377:L381"/>
    <mergeCell ref="Q304:Q308"/>
    <mergeCell ref="N275:N279"/>
    <mergeCell ref="Q275:Q279"/>
    <mergeCell ref="N292:N297"/>
    <mergeCell ref="Q292:Q297"/>
    <mergeCell ref="N284:N285"/>
    <mergeCell ref="Q284:Q285"/>
    <mergeCell ref="N280:N283"/>
    <mergeCell ref="N304:N308"/>
    <mergeCell ref="Q280:Q283"/>
    <mergeCell ref="M299:M303"/>
    <mergeCell ref="I298:I308"/>
    <mergeCell ref="J298:L298"/>
    <mergeCell ref="J299:J308"/>
    <mergeCell ref="M304:M308"/>
    <mergeCell ref="I389:I399"/>
    <mergeCell ref="J389:L389"/>
    <mergeCell ref="M394:M399"/>
    <mergeCell ref="M386:M387"/>
    <mergeCell ref="M377:M381"/>
    <mergeCell ref="L275:L279"/>
    <mergeCell ref="L268:L272"/>
    <mergeCell ref="M50:M53"/>
    <mergeCell ref="K55:L55"/>
    <mergeCell ref="K56:K66"/>
    <mergeCell ref="L57:L60"/>
    <mergeCell ref="M57:M60"/>
    <mergeCell ref="K67:L67"/>
    <mergeCell ref="K68:K79"/>
    <mergeCell ref="M268:M272"/>
    <mergeCell ref="E5:G6"/>
    <mergeCell ref="D5:D10"/>
    <mergeCell ref="I228:L228"/>
    <mergeCell ref="I137:L137"/>
    <mergeCell ref="E81:E137"/>
    <mergeCell ref="F81:F137"/>
    <mergeCell ref="G81:G137"/>
    <mergeCell ref="I81:I114"/>
    <mergeCell ref="J127:J136"/>
    <mergeCell ref="H138:H193"/>
    <mergeCell ref="H5:H10"/>
    <mergeCell ref="I6:I10"/>
    <mergeCell ref="I5:T5"/>
    <mergeCell ref="J47:J79"/>
    <mergeCell ref="K47:L47"/>
    <mergeCell ref="K48:K54"/>
    <mergeCell ref="L50:L53"/>
    <mergeCell ref="N50:N53"/>
    <mergeCell ref="Q50:Q53"/>
    <mergeCell ref="L28:L32"/>
    <mergeCell ref="A2:T2"/>
    <mergeCell ref="A3:T3"/>
    <mergeCell ref="K34:K45"/>
    <mergeCell ref="H252:H308"/>
    <mergeCell ref="A5:A10"/>
    <mergeCell ref="B5:B10"/>
    <mergeCell ref="C5:C10"/>
    <mergeCell ref="M292:M297"/>
    <mergeCell ref="N299:N303"/>
    <mergeCell ref="Q299:Q303"/>
    <mergeCell ref="F8:F10"/>
    <mergeCell ref="E8:E10"/>
    <mergeCell ref="G9:G10"/>
    <mergeCell ref="K468:K479"/>
    <mergeCell ref="I46:I79"/>
    <mergeCell ref="J46:L46"/>
    <mergeCell ref="H354:H399"/>
    <mergeCell ref="H400:H445"/>
    <mergeCell ref="H12:H45"/>
    <mergeCell ref="I388:L388"/>
    <mergeCell ref="K513:K524"/>
    <mergeCell ref="K604:K615"/>
    <mergeCell ref="H582:H626"/>
    <mergeCell ref="H491:H535"/>
    <mergeCell ref="J536:L536"/>
    <mergeCell ref="J537:J569"/>
    <mergeCell ref="K537:L537"/>
    <mergeCell ref="K538:K544"/>
    <mergeCell ref="L540:L543"/>
    <mergeCell ref="K546:K556"/>
    <mergeCell ref="A46:A80"/>
    <mergeCell ref="B46:B80"/>
    <mergeCell ref="C46:C80"/>
    <mergeCell ref="D46:D80"/>
    <mergeCell ref="J480:L480"/>
    <mergeCell ref="J481:J490"/>
    <mergeCell ref="K481:L484"/>
    <mergeCell ref="K485:L490"/>
    <mergeCell ref="H194:H251"/>
    <mergeCell ref="J286:L286"/>
    <mergeCell ref="N69:N73"/>
    <mergeCell ref="Q69:Q73"/>
    <mergeCell ref="N57:N60"/>
    <mergeCell ref="Q57:Q60"/>
    <mergeCell ref="L62:L66"/>
    <mergeCell ref="M62:M66"/>
    <mergeCell ref="N62:N66"/>
    <mergeCell ref="Q62:Q66"/>
    <mergeCell ref="N78:N79"/>
    <mergeCell ref="Q78:Q79"/>
    <mergeCell ref="L74:L77"/>
    <mergeCell ref="M74:M77"/>
    <mergeCell ref="N74:N77"/>
    <mergeCell ref="Q74:Q77"/>
    <mergeCell ref="E46:E80"/>
    <mergeCell ref="F46:F80"/>
    <mergeCell ref="G46:G80"/>
    <mergeCell ref="H46:H80"/>
    <mergeCell ref="L78:L79"/>
    <mergeCell ref="M78:M79"/>
    <mergeCell ref="L69:L73"/>
    <mergeCell ref="M69:M73"/>
    <mergeCell ref="M540:M543"/>
    <mergeCell ref="N540:N543"/>
    <mergeCell ref="Q540:Q543"/>
    <mergeCell ref="K545:L545"/>
    <mergeCell ref="I80:L80"/>
    <mergeCell ref="A536:A581"/>
    <mergeCell ref="B536:B581"/>
    <mergeCell ref="C536:C581"/>
    <mergeCell ref="D536:D581"/>
    <mergeCell ref="E536:E581"/>
    <mergeCell ref="M552:M556"/>
    <mergeCell ref="N552:N556"/>
    <mergeCell ref="Q552:Q556"/>
    <mergeCell ref="L547:L550"/>
    <mergeCell ref="M547:M550"/>
    <mergeCell ref="N547:N550"/>
    <mergeCell ref="Q547:Q550"/>
    <mergeCell ref="Q576:Q581"/>
    <mergeCell ref="I570:L570"/>
    <mergeCell ref="N568:N569"/>
    <mergeCell ref="K557:L557"/>
    <mergeCell ref="K558:K569"/>
    <mergeCell ref="L559:L563"/>
    <mergeCell ref="M559:M563"/>
    <mergeCell ref="L568:L569"/>
    <mergeCell ref="M568:M569"/>
    <mergeCell ref="N559:N563"/>
    <mergeCell ref="Q559:Q563"/>
    <mergeCell ref="L564:L567"/>
    <mergeCell ref="M564:M567"/>
    <mergeCell ref="N564:N567"/>
    <mergeCell ref="Q564:Q567"/>
    <mergeCell ref="I571:I581"/>
    <mergeCell ref="J571:L571"/>
    <mergeCell ref="J572:J581"/>
    <mergeCell ref="K572:L575"/>
    <mergeCell ref="M572:M575"/>
    <mergeCell ref="N572:N575"/>
    <mergeCell ref="K576:L581"/>
    <mergeCell ref="A627:A672"/>
    <mergeCell ref="B627:B672"/>
    <mergeCell ref="C627:C672"/>
    <mergeCell ref="D627:D672"/>
    <mergeCell ref="M576:M581"/>
    <mergeCell ref="N576:N581"/>
    <mergeCell ref="F536:F581"/>
    <mergeCell ref="G536:G581"/>
    <mergeCell ref="H536:H581"/>
    <mergeCell ref="I536:I569"/>
    <mergeCell ref="K637:K647"/>
    <mergeCell ref="L638:L641"/>
    <mergeCell ref="K648:L648"/>
    <mergeCell ref="K649:K660"/>
    <mergeCell ref="L552:L556"/>
    <mergeCell ref="K583:L583"/>
    <mergeCell ref="K584:K590"/>
    <mergeCell ref="K591:L591"/>
    <mergeCell ref="E627:E672"/>
    <mergeCell ref="F627:F672"/>
    <mergeCell ref="G627:G672"/>
    <mergeCell ref="H627:H672"/>
    <mergeCell ref="L655:L658"/>
    <mergeCell ref="M631:M634"/>
    <mergeCell ref="M655:M658"/>
    <mergeCell ref="M667:M672"/>
    <mergeCell ref="I662:I672"/>
    <mergeCell ref="J662:L662"/>
    <mergeCell ref="N631:N634"/>
    <mergeCell ref="Q631:Q634"/>
    <mergeCell ref="K636:L636"/>
    <mergeCell ref="I627:I660"/>
    <mergeCell ref="J627:L627"/>
    <mergeCell ref="J628:J660"/>
    <mergeCell ref="K628:L628"/>
    <mergeCell ref="K629:K635"/>
    <mergeCell ref="L631:L634"/>
    <mergeCell ref="M638:M641"/>
    <mergeCell ref="N638:N641"/>
    <mergeCell ref="Q638:Q641"/>
    <mergeCell ref="L643:L647"/>
    <mergeCell ref="M643:M647"/>
    <mergeCell ref="N643:N647"/>
    <mergeCell ref="Q643:Q647"/>
    <mergeCell ref="M663:M666"/>
    <mergeCell ref="N663:N666"/>
    <mergeCell ref="Q663:Q666"/>
    <mergeCell ref="N655:N658"/>
    <mergeCell ref="Q655:Q658"/>
    <mergeCell ref="L650:L654"/>
    <mergeCell ref="M650:M654"/>
    <mergeCell ref="N650:N654"/>
    <mergeCell ref="Q650:Q654"/>
    <mergeCell ref="J663:J672"/>
    <mergeCell ref="K663:L666"/>
    <mergeCell ref="K667:L672"/>
    <mergeCell ref="N667:N672"/>
    <mergeCell ref="Q667:Q672"/>
    <mergeCell ref="L659:L660"/>
    <mergeCell ref="M659:M660"/>
    <mergeCell ref="N659:N660"/>
    <mergeCell ref="Q659:Q660"/>
    <mergeCell ref="I661:L661"/>
  </mergeCells>
  <printOptions/>
  <pageMargins left="0.984251968503937" right="0.7874015748031497" top="0.5905511811023623" bottom="0.5905511811023623" header="0.5118110236220472" footer="0.5118110236220472"/>
  <pageSetup fitToHeight="0" fitToWidth="1" horizontalDpi="600" verticalDpi="600" orientation="portrait" paperSize="9" scale="54" r:id="rId1"/>
  <rowBreaks count="13" manualBreakCount="13">
    <brk id="45" max="19" man="1"/>
    <brk id="80" max="19" man="1"/>
    <brk id="137" max="19" man="1"/>
    <brk id="193" max="19" man="1"/>
    <brk id="251" max="19" man="1"/>
    <brk id="308" max="19" man="1"/>
    <brk id="353" max="19" man="1"/>
    <brk id="399" max="19" man="1"/>
    <brk id="445" max="19" man="1"/>
    <brk id="490" max="19" man="1"/>
    <brk id="535" max="19" man="1"/>
    <brk id="581" max="19" man="1"/>
    <brk id="626" max="19" man="1"/>
  </rowBreaks>
  <colBreaks count="1" manualBreakCount="1">
    <brk id="1" max="672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W673"/>
  <sheetViews>
    <sheetView view="pageBreakPreview" zoomScale="60" workbookViewId="0" topLeftCell="A14">
      <selection activeCell="O28" sqref="O28:O32"/>
    </sheetView>
  </sheetViews>
  <sheetFormatPr defaultColWidth="9.00390625" defaultRowHeight="12.75"/>
  <cols>
    <col min="1" max="1" width="20.875" style="57" customWidth="1"/>
    <col min="2" max="2" width="4.00390625" style="57" customWidth="1"/>
    <col min="3" max="3" width="5.375" style="57" customWidth="1"/>
    <col min="4" max="4" width="8.625" style="57" customWidth="1"/>
    <col min="5" max="5" width="16.125" style="57" customWidth="1"/>
    <col min="6" max="6" width="8.00390625" style="57" customWidth="1"/>
    <col min="7" max="8" width="5.875" style="57" customWidth="1"/>
    <col min="9" max="9" width="7.875" style="57" customWidth="1"/>
    <col min="10" max="10" width="10.125" style="57" customWidth="1"/>
    <col min="11" max="11" width="3.00390625" style="57" customWidth="1"/>
    <col min="12" max="12" width="3.125" style="57" customWidth="1"/>
    <col min="13" max="13" width="21.00390625" style="58" customWidth="1"/>
    <col min="14" max="14" width="5.625" style="59" customWidth="1"/>
    <col min="15" max="15" width="12.375" style="193" customWidth="1"/>
    <col min="16" max="16" width="15.375" style="57" customWidth="1"/>
    <col min="17" max="17" width="6.625" style="60" customWidth="1"/>
    <col min="18" max="18" width="6.625" style="57" hidden="1" customWidth="1"/>
    <col min="19" max="19" width="10.625" style="60" hidden="1" customWidth="1"/>
    <col min="20" max="20" width="11.00390625" style="60" hidden="1" customWidth="1"/>
    <col min="21" max="21" width="10.375" style="60" hidden="1" customWidth="1"/>
    <col min="22" max="16384" width="9.125" style="57" customWidth="1"/>
  </cols>
  <sheetData>
    <row r="1" ht="20.25" customHeight="1">
      <c r="O1" s="60" t="s">
        <v>199</v>
      </c>
    </row>
    <row r="2" spans="1:21" ht="18" customHeight="1">
      <c r="A2" s="61" t="s">
        <v>174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1:21" ht="16.5" customHeight="1">
      <c r="A3" s="62" t="s">
        <v>175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</row>
    <row r="5" spans="1:21" ht="45" customHeight="1">
      <c r="A5" s="63" t="s">
        <v>0</v>
      </c>
      <c r="B5" s="64" t="s">
        <v>15</v>
      </c>
      <c r="C5" s="64" t="s">
        <v>16</v>
      </c>
      <c r="D5" s="64" t="s">
        <v>17</v>
      </c>
      <c r="E5" s="65" t="s">
        <v>18</v>
      </c>
      <c r="F5" s="65"/>
      <c r="G5" s="65"/>
      <c r="H5" s="64" t="s">
        <v>196</v>
      </c>
      <c r="I5" s="64" t="s">
        <v>201</v>
      </c>
      <c r="J5" s="65" t="s">
        <v>204</v>
      </c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</row>
    <row r="6" spans="1:21" ht="14.25" customHeight="1">
      <c r="A6" s="66"/>
      <c r="B6" s="67"/>
      <c r="C6" s="67"/>
      <c r="D6" s="67"/>
      <c r="E6" s="65"/>
      <c r="F6" s="65"/>
      <c r="G6" s="65"/>
      <c r="H6" s="67"/>
      <c r="I6" s="67"/>
      <c r="J6" s="68" t="s">
        <v>27</v>
      </c>
      <c r="K6" s="65" t="s">
        <v>169</v>
      </c>
      <c r="L6" s="65"/>
      <c r="M6" s="65"/>
      <c r="N6" s="69" t="s">
        <v>28</v>
      </c>
      <c r="O6" s="69" t="s">
        <v>3</v>
      </c>
      <c r="P6" s="65" t="s">
        <v>170</v>
      </c>
      <c r="Q6" s="68" t="s">
        <v>171</v>
      </c>
      <c r="R6" s="68" t="s">
        <v>172</v>
      </c>
      <c r="S6" s="68" t="s">
        <v>79</v>
      </c>
      <c r="T6" s="70" t="s">
        <v>6</v>
      </c>
      <c r="U6" s="70"/>
    </row>
    <row r="7" spans="1:21" ht="12.75" customHeight="1" hidden="1">
      <c r="A7" s="66"/>
      <c r="B7" s="67"/>
      <c r="C7" s="67"/>
      <c r="D7" s="67"/>
      <c r="E7" s="71"/>
      <c r="F7" s="71"/>
      <c r="G7" s="71" t="s">
        <v>121</v>
      </c>
      <c r="H7" s="67"/>
      <c r="I7" s="67"/>
      <c r="J7" s="68"/>
      <c r="K7" s="65"/>
      <c r="L7" s="65"/>
      <c r="M7" s="65"/>
      <c r="N7" s="69"/>
      <c r="O7" s="69"/>
      <c r="P7" s="65"/>
      <c r="Q7" s="68"/>
      <c r="R7" s="68"/>
      <c r="S7" s="68"/>
      <c r="T7" s="70"/>
      <c r="U7" s="70"/>
    </row>
    <row r="8" spans="1:21" ht="24.75" customHeight="1">
      <c r="A8" s="66"/>
      <c r="B8" s="67"/>
      <c r="C8" s="67"/>
      <c r="D8" s="67"/>
      <c r="E8" s="68" t="s">
        <v>176</v>
      </c>
      <c r="F8" s="68" t="s">
        <v>121</v>
      </c>
      <c r="G8" s="72" t="s">
        <v>10</v>
      </c>
      <c r="H8" s="67"/>
      <c r="I8" s="67"/>
      <c r="J8" s="68"/>
      <c r="K8" s="65"/>
      <c r="L8" s="65"/>
      <c r="M8" s="65"/>
      <c r="N8" s="69"/>
      <c r="O8" s="69"/>
      <c r="P8" s="65"/>
      <c r="Q8" s="68"/>
      <c r="R8" s="68"/>
      <c r="S8" s="68"/>
      <c r="T8" s="73" t="s">
        <v>83</v>
      </c>
      <c r="U8" s="73" t="s">
        <v>78</v>
      </c>
    </row>
    <row r="9" spans="1:21" ht="12.75" customHeight="1">
      <c r="A9" s="66"/>
      <c r="B9" s="67"/>
      <c r="C9" s="67"/>
      <c r="D9" s="67"/>
      <c r="E9" s="68"/>
      <c r="F9" s="68"/>
      <c r="G9" s="64" t="s">
        <v>168</v>
      </c>
      <c r="H9" s="67"/>
      <c r="I9" s="67"/>
      <c r="J9" s="68"/>
      <c r="K9" s="65"/>
      <c r="L9" s="65"/>
      <c r="M9" s="65"/>
      <c r="N9" s="69"/>
      <c r="O9" s="69"/>
      <c r="P9" s="65"/>
      <c r="Q9" s="68"/>
      <c r="R9" s="68"/>
      <c r="S9" s="68"/>
      <c r="T9" s="73"/>
      <c r="U9" s="73"/>
    </row>
    <row r="10" spans="1:21" ht="142.5" customHeight="1">
      <c r="A10" s="66"/>
      <c r="B10" s="67"/>
      <c r="C10" s="67"/>
      <c r="D10" s="67"/>
      <c r="E10" s="68"/>
      <c r="F10" s="68"/>
      <c r="G10" s="67"/>
      <c r="H10" s="67"/>
      <c r="I10" s="67"/>
      <c r="J10" s="68"/>
      <c r="K10" s="65"/>
      <c r="L10" s="65"/>
      <c r="M10" s="65"/>
      <c r="N10" s="69"/>
      <c r="O10" s="69"/>
      <c r="P10" s="65"/>
      <c r="Q10" s="68"/>
      <c r="R10" s="68"/>
      <c r="S10" s="68"/>
      <c r="T10" s="73"/>
      <c r="U10" s="73"/>
    </row>
    <row r="11" spans="1:21" ht="12.75">
      <c r="A11" s="74"/>
      <c r="B11" s="75"/>
      <c r="C11" s="75"/>
      <c r="D11" s="75"/>
      <c r="E11" s="76">
        <f>45%+H13*2%</f>
        <v>0.45</v>
      </c>
      <c r="F11" s="76">
        <f>55%-2%*H13</f>
        <v>0.55</v>
      </c>
      <c r="G11" s="75"/>
      <c r="H11" s="75"/>
      <c r="I11" s="75"/>
      <c r="J11" s="71"/>
      <c r="K11" s="72"/>
      <c r="L11" s="72"/>
      <c r="M11" s="72"/>
      <c r="N11" s="77"/>
      <c r="O11" s="77"/>
      <c r="P11" s="72"/>
      <c r="Q11" s="71"/>
      <c r="R11" s="71"/>
      <c r="S11" s="71"/>
      <c r="T11" s="78"/>
      <c r="U11" s="78"/>
    </row>
    <row r="12" spans="1:21" ht="11.25" customHeight="1">
      <c r="A12" s="72">
        <v>1</v>
      </c>
      <c r="B12" s="72">
        <v>2</v>
      </c>
      <c r="C12" s="72">
        <v>3</v>
      </c>
      <c r="D12" s="72">
        <v>4</v>
      </c>
      <c r="E12" s="72">
        <v>5</v>
      </c>
      <c r="F12" s="72">
        <v>6</v>
      </c>
      <c r="G12" s="72">
        <v>7</v>
      </c>
      <c r="H12" s="72"/>
      <c r="I12" s="72">
        <v>8</v>
      </c>
      <c r="J12" s="72">
        <v>9</v>
      </c>
      <c r="K12" s="79">
        <v>10</v>
      </c>
      <c r="L12" s="79">
        <v>11</v>
      </c>
      <c r="M12" s="72">
        <v>12</v>
      </c>
      <c r="N12" s="79">
        <v>13</v>
      </c>
      <c r="O12" s="79">
        <v>14</v>
      </c>
      <c r="P12" s="79">
        <v>15</v>
      </c>
      <c r="Q12" s="72">
        <v>16</v>
      </c>
      <c r="R12" s="72">
        <v>17</v>
      </c>
      <c r="S12" s="72">
        <v>18</v>
      </c>
      <c r="T12" s="80">
        <v>19</v>
      </c>
      <c r="U12" s="80">
        <v>20</v>
      </c>
    </row>
    <row r="13" spans="1:21" ht="23.25" customHeight="1">
      <c r="A13" s="81" t="s">
        <v>181</v>
      </c>
      <c r="B13" s="82">
        <v>0</v>
      </c>
      <c r="C13" s="82">
        <v>6000</v>
      </c>
      <c r="D13" s="82">
        <f>C13*B13</f>
        <v>0</v>
      </c>
      <c r="E13" s="82">
        <f>D13*$E$11</f>
        <v>0</v>
      </c>
      <c r="F13" s="82">
        <f>D13*F11</f>
        <v>0</v>
      </c>
      <c r="G13" s="82">
        <f>F13*15%</f>
        <v>0</v>
      </c>
      <c r="H13" s="83"/>
      <c r="I13" s="82">
        <f>F13-G13</f>
        <v>0</v>
      </c>
      <c r="J13" s="84" t="s">
        <v>25</v>
      </c>
      <c r="K13" s="85" t="s">
        <v>5</v>
      </c>
      <c r="L13" s="85"/>
      <c r="M13" s="85"/>
      <c r="N13" s="86">
        <v>100</v>
      </c>
      <c r="O13" s="87">
        <f>I13*N13/100</f>
        <v>0</v>
      </c>
      <c r="P13" s="88"/>
      <c r="Q13" s="89"/>
      <c r="R13" s="88"/>
      <c r="S13" s="90" t="e">
        <f>SUM(S15:S45)</f>
        <v>#DIV/0!</v>
      </c>
      <c r="T13" s="90" t="e">
        <f>SUM(T15:T45)</f>
        <v>#DIV/0!</v>
      </c>
      <c r="U13" s="90" t="e">
        <f>SUM(U15:U45)</f>
        <v>#DIV/0!</v>
      </c>
    </row>
    <row r="14" spans="1:21" ht="12.75" customHeight="1">
      <c r="A14" s="91"/>
      <c r="B14" s="82"/>
      <c r="C14" s="82"/>
      <c r="D14" s="82"/>
      <c r="E14" s="82"/>
      <c r="F14" s="82"/>
      <c r="G14" s="82"/>
      <c r="H14" s="92"/>
      <c r="I14" s="82"/>
      <c r="J14" s="84"/>
      <c r="K14" s="93" t="s">
        <v>10</v>
      </c>
      <c r="L14" s="94" t="s">
        <v>7</v>
      </c>
      <c r="M14" s="94"/>
      <c r="N14" s="95">
        <v>45</v>
      </c>
      <c r="O14" s="96">
        <f>$I$13*N14/100</f>
        <v>0</v>
      </c>
      <c r="P14" s="88"/>
      <c r="Q14" s="89"/>
      <c r="R14" s="97"/>
      <c r="S14" s="89"/>
      <c r="T14" s="89"/>
      <c r="U14" s="89"/>
    </row>
    <row r="15" spans="1:21" ht="25.5">
      <c r="A15" s="91"/>
      <c r="B15" s="82"/>
      <c r="C15" s="82"/>
      <c r="D15" s="82"/>
      <c r="E15" s="82"/>
      <c r="F15" s="82"/>
      <c r="G15" s="82"/>
      <c r="H15" s="92"/>
      <c r="I15" s="82"/>
      <c r="J15" s="84"/>
      <c r="K15" s="93"/>
      <c r="L15" s="68" t="s">
        <v>10</v>
      </c>
      <c r="M15" s="98" t="s">
        <v>165</v>
      </c>
      <c r="N15" s="99">
        <v>6</v>
      </c>
      <c r="O15" s="100">
        <f>$I$13*N15/100</f>
        <v>0</v>
      </c>
      <c r="P15" s="101"/>
      <c r="Q15" s="102"/>
      <c r="R15" s="99"/>
      <c r="S15" s="103">
        <f>O15</f>
        <v>0</v>
      </c>
      <c r="T15" s="103">
        <f aca="true" t="shared" si="0" ref="T15:T20">S15/1.302</f>
        <v>0</v>
      </c>
      <c r="U15" s="103">
        <f aca="true" t="shared" si="1" ref="U15:U20">S15-T15</f>
        <v>0</v>
      </c>
    </row>
    <row r="16" spans="1:21" ht="25.5">
      <c r="A16" s="91"/>
      <c r="B16" s="82"/>
      <c r="C16" s="82"/>
      <c r="D16" s="82"/>
      <c r="E16" s="82"/>
      <c r="F16" s="82"/>
      <c r="G16" s="82"/>
      <c r="H16" s="92"/>
      <c r="I16" s="82"/>
      <c r="J16" s="84"/>
      <c r="K16" s="93"/>
      <c r="L16" s="68"/>
      <c r="M16" s="98" t="s">
        <v>167</v>
      </c>
      <c r="N16" s="99">
        <v>8</v>
      </c>
      <c r="O16" s="100">
        <f>$I$13*N16/100</f>
        <v>0</v>
      </c>
      <c r="P16" s="101"/>
      <c r="Q16" s="102"/>
      <c r="R16" s="99"/>
      <c r="S16" s="103">
        <f>O16</f>
        <v>0</v>
      </c>
      <c r="T16" s="103">
        <f t="shared" si="0"/>
        <v>0</v>
      </c>
      <c r="U16" s="103">
        <f t="shared" si="1"/>
        <v>0</v>
      </c>
    </row>
    <row r="17" spans="1:21" ht="12.75">
      <c r="A17" s="91"/>
      <c r="B17" s="82"/>
      <c r="C17" s="82"/>
      <c r="D17" s="82"/>
      <c r="E17" s="82"/>
      <c r="F17" s="82"/>
      <c r="G17" s="82"/>
      <c r="H17" s="92"/>
      <c r="I17" s="82"/>
      <c r="J17" s="84"/>
      <c r="K17" s="93"/>
      <c r="L17" s="68"/>
      <c r="M17" s="104" t="s">
        <v>166</v>
      </c>
      <c r="N17" s="105">
        <v>25</v>
      </c>
      <c r="O17" s="106">
        <f>$I$13*$N$17/100</f>
        <v>0</v>
      </c>
      <c r="P17" s="101"/>
      <c r="Q17" s="102"/>
      <c r="R17" s="105">
        <f>Q17+Q19+Q18</f>
        <v>0</v>
      </c>
      <c r="S17" s="103" t="e">
        <f>Q17/R17*O17</f>
        <v>#DIV/0!</v>
      </c>
      <c r="T17" s="103" t="e">
        <f t="shared" si="0"/>
        <v>#DIV/0!</v>
      </c>
      <c r="U17" s="103" t="e">
        <f t="shared" si="1"/>
        <v>#DIV/0!</v>
      </c>
    </row>
    <row r="18" spans="1:21" ht="12.75">
      <c r="A18" s="91"/>
      <c r="B18" s="82"/>
      <c r="C18" s="82"/>
      <c r="D18" s="82"/>
      <c r="E18" s="82"/>
      <c r="F18" s="82"/>
      <c r="G18" s="82"/>
      <c r="H18" s="92"/>
      <c r="I18" s="82"/>
      <c r="J18" s="84"/>
      <c r="K18" s="93"/>
      <c r="L18" s="68"/>
      <c r="M18" s="104"/>
      <c r="N18" s="105"/>
      <c r="O18" s="107"/>
      <c r="P18" s="101"/>
      <c r="Q18" s="102"/>
      <c r="R18" s="105"/>
      <c r="S18" s="103" t="e">
        <f>Q18/R17*O17</f>
        <v>#DIV/0!</v>
      </c>
      <c r="T18" s="103" t="e">
        <f t="shared" si="0"/>
        <v>#DIV/0!</v>
      </c>
      <c r="U18" s="103" t="e">
        <f t="shared" si="1"/>
        <v>#DIV/0!</v>
      </c>
    </row>
    <row r="19" spans="1:21" ht="12.75">
      <c r="A19" s="91"/>
      <c r="B19" s="82"/>
      <c r="C19" s="82"/>
      <c r="D19" s="82"/>
      <c r="E19" s="82"/>
      <c r="F19" s="82"/>
      <c r="G19" s="82"/>
      <c r="H19" s="92"/>
      <c r="I19" s="82"/>
      <c r="J19" s="84"/>
      <c r="K19" s="93"/>
      <c r="L19" s="68"/>
      <c r="M19" s="104"/>
      <c r="N19" s="105"/>
      <c r="O19" s="108"/>
      <c r="P19" s="101"/>
      <c r="Q19" s="102"/>
      <c r="R19" s="105"/>
      <c r="S19" s="103" t="e">
        <f>Q19/R17*O17</f>
        <v>#DIV/0!</v>
      </c>
      <c r="T19" s="103" t="e">
        <f t="shared" si="0"/>
        <v>#DIV/0!</v>
      </c>
      <c r="U19" s="103" t="e">
        <f t="shared" si="1"/>
        <v>#DIV/0!</v>
      </c>
    </row>
    <row r="20" spans="1:23" ht="12.75">
      <c r="A20" s="91"/>
      <c r="B20" s="82"/>
      <c r="C20" s="82"/>
      <c r="D20" s="82"/>
      <c r="E20" s="82"/>
      <c r="F20" s="82"/>
      <c r="G20" s="82"/>
      <c r="H20" s="92"/>
      <c r="I20" s="82"/>
      <c r="J20" s="84"/>
      <c r="K20" s="93"/>
      <c r="L20" s="68"/>
      <c r="M20" s="98" t="s">
        <v>19</v>
      </c>
      <c r="N20" s="99">
        <v>6</v>
      </c>
      <c r="O20" s="100">
        <f>$I$13*N20/100</f>
        <v>0</v>
      </c>
      <c r="P20" s="101"/>
      <c r="Q20" s="102"/>
      <c r="R20" s="99"/>
      <c r="S20" s="103">
        <f>O20</f>
        <v>0</v>
      </c>
      <c r="T20" s="103">
        <f t="shared" si="0"/>
        <v>0</v>
      </c>
      <c r="U20" s="103">
        <f t="shared" si="1"/>
        <v>0</v>
      </c>
      <c r="W20" s="109"/>
    </row>
    <row r="21" spans="1:21" ht="24" customHeight="1">
      <c r="A21" s="91"/>
      <c r="B21" s="82"/>
      <c r="C21" s="82"/>
      <c r="D21" s="82"/>
      <c r="E21" s="82"/>
      <c r="F21" s="82"/>
      <c r="G21" s="82"/>
      <c r="H21" s="92"/>
      <c r="I21" s="82"/>
      <c r="J21" s="84"/>
      <c r="K21" s="93"/>
      <c r="L21" s="94" t="s">
        <v>8</v>
      </c>
      <c r="M21" s="94"/>
      <c r="N21" s="110">
        <v>42</v>
      </c>
      <c r="O21" s="96">
        <f>$I$13*N21/100</f>
        <v>0</v>
      </c>
      <c r="P21" s="88"/>
      <c r="Q21" s="89"/>
      <c r="R21" s="97"/>
      <c r="S21" s="111"/>
      <c r="T21" s="111"/>
      <c r="U21" s="111"/>
    </row>
    <row r="22" spans="1:21" ht="12.75">
      <c r="A22" s="91"/>
      <c r="B22" s="82"/>
      <c r="C22" s="82"/>
      <c r="D22" s="82"/>
      <c r="E22" s="82"/>
      <c r="F22" s="82"/>
      <c r="G22" s="82"/>
      <c r="H22" s="92"/>
      <c r="I22" s="82"/>
      <c r="J22" s="84"/>
      <c r="K22" s="93"/>
      <c r="L22" s="68" t="s">
        <v>10</v>
      </c>
      <c r="M22" s="98" t="s">
        <v>20</v>
      </c>
      <c r="N22" s="99">
        <v>4</v>
      </c>
      <c r="O22" s="100">
        <f>$I$13*N22/100</f>
        <v>0</v>
      </c>
      <c r="P22" s="101"/>
      <c r="Q22" s="102"/>
      <c r="R22" s="99"/>
      <c r="S22" s="103">
        <f>O22</f>
        <v>0</v>
      </c>
      <c r="T22" s="103">
        <f>S22/1.302</f>
        <v>0</v>
      </c>
      <c r="U22" s="103">
        <f aca="true" t="shared" si="2" ref="U22:U32">S22-T22</f>
        <v>0</v>
      </c>
    </row>
    <row r="23" spans="1:21" ht="12.75">
      <c r="A23" s="91"/>
      <c r="B23" s="82"/>
      <c r="C23" s="82"/>
      <c r="D23" s="82"/>
      <c r="E23" s="82"/>
      <c r="F23" s="82"/>
      <c r="G23" s="82"/>
      <c r="H23" s="92"/>
      <c r="I23" s="82"/>
      <c r="J23" s="84"/>
      <c r="K23" s="93"/>
      <c r="L23" s="68"/>
      <c r="M23" s="104" t="s">
        <v>173</v>
      </c>
      <c r="N23" s="105">
        <v>19</v>
      </c>
      <c r="O23" s="112">
        <f>$I$13*N23/100</f>
        <v>0</v>
      </c>
      <c r="P23" s="101"/>
      <c r="Q23" s="102"/>
      <c r="R23" s="105">
        <f>Q23+Q25+Q26+Q24</f>
        <v>0</v>
      </c>
      <c r="S23" s="103" t="e">
        <f>Q23/R23*O23</f>
        <v>#DIV/0!</v>
      </c>
      <c r="T23" s="103" t="e">
        <f aca="true" t="shared" si="3" ref="T23:T45">S23/1.302</f>
        <v>#DIV/0!</v>
      </c>
      <c r="U23" s="103" t="e">
        <f t="shared" si="2"/>
        <v>#DIV/0!</v>
      </c>
    </row>
    <row r="24" spans="1:21" ht="12.75">
      <c r="A24" s="91"/>
      <c r="B24" s="82"/>
      <c r="C24" s="82"/>
      <c r="D24" s="82"/>
      <c r="E24" s="82"/>
      <c r="F24" s="82"/>
      <c r="G24" s="82"/>
      <c r="H24" s="92"/>
      <c r="I24" s="82"/>
      <c r="J24" s="84"/>
      <c r="K24" s="93"/>
      <c r="L24" s="68"/>
      <c r="M24" s="104"/>
      <c r="N24" s="105"/>
      <c r="O24" s="112"/>
      <c r="P24" s="101"/>
      <c r="Q24" s="102"/>
      <c r="R24" s="105"/>
      <c r="S24" s="103" t="e">
        <f>Q24/R23*O23</f>
        <v>#DIV/0!</v>
      </c>
      <c r="T24" s="103" t="e">
        <f t="shared" si="3"/>
        <v>#DIV/0!</v>
      </c>
      <c r="U24" s="103" t="e">
        <f t="shared" si="2"/>
        <v>#DIV/0!</v>
      </c>
    </row>
    <row r="25" spans="1:21" ht="12.75">
      <c r="A25" s="91"/>
      <c r="B25" s="82"/>
      <c r="C25" s="82"/>
      <c r="D25" s="82"/>
      <c r="E25" s="82"/>
      <c r="F25" s="82"/>
      <c r="G25" s="82"/>
      <c r="H25" s="92"/>
      <c r="I25" s="82"/>
      <c r="J25" s="84"/>
      <c r="K25" s="93"/>
      <c r="L25" s="68"/>
      <c r="M25" s="104"/>
      <c r="N25" s="105"/>
      <c r="O25" s="112"/>
      <c r="P25" s="101"/>
      <c r="Q25" s="102"/>
      <c r="R25" s="105"/>
      <c r="S25" s="103" t="e">
        <f>Q25/R23*O23</f>
        <v>#DIV/0!</v>
      </c>
      <c r="T25" s="103" t="e">
        <f t="shared" si="3"/>
        <v>#DIV/0!</v>
      </c>
      <c r="U25" s="103" t="e">
        <f t="shared" si="2"/>
        <v>#DIV/0!</v>
      </c>
    </row>
    <row r="26" spans="1:21" ht="12.75">
      <c r="A26" s="91"/>
      <c r="B26" s="82"/>
      <c r="C26" s="82"/>
      <c r="D26" s="82"/>
      <c r="E26" s="82"/>
      <c r="F26" s="82"/>
      <c r="G26" s="82"/>
      <c r="H26" s="92"/>
      <c r="I26" s="82"/>
      <c r="J26" s="84"/>
      <c r="K26" s="93"/>
      <c r="L26" s="68"/>
      <c r="M26" s="104"/>
      <c r="N26" s="105"/>
      <c r="O26" s="112"/>
      <c r="P26" s="101"/>
      <c r="Q26" s="102"/>
      <c r="R26" s="105"/>
      <c r="S26" s="103" t="e">
        <f>Q26/R23*O23</f>
        <v>#DIV/0!</v>
      </c>
      <c r="T26" s="103" t="e">
        <f t="shared" si="3"/>
        <v>#DIV/0!</v>
      </c>
      <c r="U26" s="103" t="e">
        <f t="shared" si="2"/>
        <v>#DIV/0!</v>
      </c>
    </row>
    <row r="27" spans="1:21" ht="25.5">
      <c r="A27" s="91"/>
      <c r="B27" s="82"/>
      <c r="C27" s="82"/>
      <c r="D27" s="82"/>
      <c r="E27" s="82"/>
      <c r="F27" s="82"/>
      <c r="G27" s="82"/>
      <c r="H27" s="92"/>
      <c r="I27" s="82"/>
      <c r="J27" s="84"/>
      <c r="K27" s="93"/>
      <c r="L27" s="68"/>
      <c r="M27" s="98" t="s">
        <v>200</v>
      </c>
      <c r="N27" s="99">
        <v>4</v>
      </c>
      <c r="O27" s="100">
        <f>$I$13*N27/100</f>
        <v>0</v>
      </c>
      <c r="P27" s="101"/>
      <c r="Q27" s="102"/>
      <c r="R27" s="99"/>
      <c r="S27" s="103">
        <f>O27</f>
        <v>0</v>
      </c>
      <c r="T27" s="103">
        <f t="shared" si="3"/>
        <v>0</v>
      </c>
      <c r="U27" s="103">
        <f t="shared" si="2"/>
        <v>0</v>
      </c>
    </row>
    <row r="28" spans="1:21" ht="12.75">
      <c r="A28" s="91"/>
      <c r="B28" s="82"/>
      <c r="C28" s="82"/>
      <c r="D28" s="82"/>
      <c r="E28" s="82"/>
      <c r="F28" s="82"/>
      <c r="G28" s="82"/>
      <c r="H28" s="92"/>
      <c r="I28" s="82"/>
      <c r="J28" s="84"/>
      <c r="K28" s="93"/>
      <c r="L28" s="68"/>
      <c r="M28" s="104" t="s">
        <v>23</v>
      </c>
      <c r="N28" s="105">
        <v>15</v>
      </c>
      <c r="O28" s="112">
        <f>$I$13*N28/100</f>
        <v>0</v>
      </c>
      <c r="P28" s="101"/>
      <c r="Q28" s="102"/>
      <c r="R28" s="105">
        <f>Q28+Q29+Q30+Q31+Q32</f>
        <v>0</v>
      </c>
      <c r="S28" s="103" t="e">
        <f>Q28/R28*O28</f>
        <v>#DIV/0!</v>
      </c>
      <c r="T28" s="103" t="e">
        <f t="shared" si="3"/>
        <v>#DIV/0!</v>
      </c>
      <c r="U28" s="103" t="e">
        <f t="shared" si="2"/>
        <v>#DIV/0!</v>
      </c>
    </row>
    <row r="29" spans="1:21" ht="12.75">
      <c r="A29" s="91"/>
      <c r="B29" s="82"/>
      <c r="C29" s="82"/>
      <c r="D29" s="82"/>
      <c r="E29" s="82"/>
      <c r="F29" s="82"/>
      <c r="G29" s="82"/>
      <c r="H29" s="92"/>
      <c r="I29" s="82"/>
      <c r="J29" s="84"/>
      <c r="K29" s="93"/>
      <c r="L29" s="68"/>
      <c r="M29" s="104"/>
      <c r="N29" s="105"/>
      <c r="O29" s="112"/>
      <c r="P29" s="101"/>
      <c r="Q29" s="102"/>
      <c r="R29" s="105"/>
      <c r="S29" s="103" t="e">
        <f>Q29/R28*O28</f>
        <v>#DIV/0!</v>
      </c>
      <c r="T29" s="103" t="e">
        <f t="shared" si="3"/>
        <v>#DIV/0!</v>
      </c>
      <c r="U29" s="103" t="e">
        <f t="shared" si="2"/>
        <v>#DIV/0!</v>
      </c>
    </row>
    <row r="30" spans="1:21" ht="12.75">
      <c r="A30" s="91"/>
      <c r="B30" s="82"/>
      <c r="C30" s="82"/>
      <c r="D30" s="82"/>
      <c r="E30" s="82"/>
      <c r="F30" s="82"/>
      <c r="G30" s="82"/>
      <c r="H30" s="92"/>
      <c r="I30" s="82"/>
      <c r="J30" s="84"/>
      <c r="K30" s="93"/>
      <c r="L30" s="68"/>
      <c r="M30" s="104"/>
      <c r="N30" s="105"/>
      <c r="O30" s="112"/>
      <c r="P30" s="101"/>
      <c r="Q30" s="102"/>
      <c r="R30" s="105"/>
      <c r="S30" s="103" t="e">
        <f>Q30/R28*O28</f>
        <v>#DIV/0!</v>
      </c>
      <c r="T30" s="103" t="e">
        <f t="shared" si="3"/>
        <v>#DIV/0!</v>
      </c>
      <c r="U30" s="103" t="e">
        <f t="shared" si="2"/>
        <v>#DIV/0!</v>
      </c>
    </row>
    <row r="31" spans="1:21" ht="12.75">
      <c r="A31" s="91"/>
      <c r="B31" s="82"/>
      <c r="C31" s="82"/>
      <c r="D31" s="82"/>
      <c r="E31" s="82"/>
      <c r="F31" s="82"/>
      <c r="G31" s="82"/>
      <c r="H31" s="92"/>
      <c r="I31" s="82"/>
      <c r="J31" s="84"/>
      <c r="K31" s="93"/>
      <c r="L31" s="68"/>
      <c r="M31" s="104"/>
      <c r="N31" s="105"/>
      <c r="O31" s="112"/>
      <c r="P31" s="101"/>
      <c r="Q31" s="102"/>
      <c r="R31" s="105"/>
      <c r="S31" s="103" t="e">
        <f>Q31/R28*O28</f>
        <v>#DIV/0!</v>
      </c>
      <c r="T31" s="103" t="e">
        <f t="shared" si="3"/>
        <v>#DIV/0!</v>
      </c>
      <c r="U31" s="103" t="e">
        <f t="shared" si="2"/>
        <v>#DIV/0!</v>
      </c>
    </row>
    <row r="32" spans="1:21" ht="13.5" customHeight="1">
      <c r="A32" s="91"/>
      <c r="B32" s="82"/>
      <c r="C32" s="82"/>
      <c r="D32" s="82"/>
      <c r="E32" s="82"/>
      <c r="F32" s="82"/>
      <c r="G32" s="82"/>
      <c r="H32" s="92"/>
      <c r="I32" s="82"/>
      <c r="J32" s="84"/>
      <c r="K32" s="93"/>
      <c r="L32" s="68"/>
      <c r="M32" s="104"/>
      <c r="N32" s="105"/>
      <c r="O32" s="112"/>
      <c r="P32" s="101"/>
      <c r="Q32" s="102"/>
      <c r="R32" s="105"/>
      <c r="S32" s="103" t="e">
        <f>Q32/R28*O28</f>
        <v>#DIV/0!</v>
      </c>
      <c r="T32" s="103" t="e">
        <f t="shared" si="3"/>
        <v>#DIV/0!</v>
      </c>
      <c r="U32" s="103" t="e">
        <f t="shared" si="2"/>
        <v>#DIV/0!</v>
      </c>
    </row>
    <row r="33" spans="1:21" ht="27.75" customHeight="1">
      <c r="A33" s="91"/>
      <c r="B33" s="82"/>
      <c r="C33" s="82"/>
      <c r="D33" s="82"/>
      <c r="E33" s="82"/>
      <c r="F33" s="82"/>
      <c r="G33" s="82"/>
      <c r="H33" s="92"/>
      <c r="I33" s="82"/>
      <c r="J33" s="84"/>
      <c r="K33" s="93"/>
      <c r="L33" s="94" t="s">
        <v>9</v>
      </c>
      <c r="M33" s="94"/>
      <c r="N33" s="110">
        <f>100-N14-N21</f>
        <v>13</v>
      </c>
      <c r="O33" s="96">
        <f>$I$13*N33/100</f>
        <v>0</v>
      </c>
      <c r="P33" s="88"/>
      <c r="Q33" s="89"/>
      <c r="R33" s="97"/>
      <c r="S33" s="111"/>
      <c r="T33" s="111"/>
      <c r="U33" s="111"/>
    </row>
    <row r="34" spans="1:21" ht="17.25" customHeight="1">
      <c r="A34" s="91"/>
      <c r="B34" s="82"/>
      <c r="C34" s="82"/>
      <c r="D34" s="82"/>
      <c r="E34" s="82"/>
      <c r="F34" s="82"/>
      <c r="G34" s="82"/>
      <c r="H34" s="92"/>
      <c r="I34" s="82"/>
      <c r="J34" s="84"/>
      <c r="K34" s="93"/>
      <c r="L34" s="113" t="s">
        <v>10</v>
      </c>
      <c r="M34" s="98" t="s">
        <v>24</v>
      </c>
      <c r="N34" s="99">
        <v>1</v>
      </c>
      <c r="O34" s="100">
        <f>$I$13*N34/100</f>
        <v>0</v>
      </c>
      <c r="P34" s="101"/>
      <c r="Q34" s="102"/>
      <c r="R34" s="99"/>
      <c r="S34" s="103">
        <f>O34</f>
        <v>0</v>
      </c>
      <c r="T34" s="103">
        <f t="shared" si="3"/>
        <v>0</v>
      </c>
      <c r="U34" s="103">
        <f>S34-T34</f>
        <v>0</v>
      </c>
    </row>
    <row r="35" spans="1:21" ht="11.25" customHeight="1">
      <c r="A35" s="91"/>
      <c r="B35" s="82"/>
      <c r="C35" s="82"/>
      <c r="D35" s="82"/>
      <c r="E35" s="82"/>
      <c r="F35" s="82"/>
      <c r="G35" s="82"/>
      <c r="H35" s="92"/>
      <c r="I35" s="82"/>
      <c r="J35" s="84"/>
      <c r="K35" s="93"/>
      <c r="L35" s="114"/>
      <c r="M35" s="104" t="s">
        <v>164</v>
      </c>
      <c r="N35" s="105">
        <v>5.5</v>
      </c>
      <c r="O35" s="112">
        <f>$I$13*N35/100</f>
        <v>0</v>
      </c>
      <c r="P35" s="101"/>
      <c r="Q35" s="102"/>
      <c r="R35" s="105">
        <f>Q35+Q36+Q37+Q38+Q39</f>
        <v>0</v>
      </c>
      <c r="S35" s="103" t="e">
        <f>Q35/R35*O35</f>
        <v>#DIV/0!</v>
      </c>
      <c r="T35" s="103" t="e">
        <f t="shared" si="3"/>
        <v>#DIV/0!</v>
      </c>
      <c r="U35" s="103" t="e">
        <f aca="true" t="shared" si="4" ref="U35:U45">S35-T35</f>
        <v>#DIV/0!</v>
      </c>
    </row>
    <row r="36" spans="1:21" ht="12.75">
      <c r="A36" s="91"/>
      <c r="B36" s="82"/>
      <c r="C36" s="82"/>
      <c r="D36" s="82"/>
      <c r="E36" s="82"/>
      <c r="F36" s="82"/>
      <c r="G36" s="82"/>
      <c r="H36" s="92"/>
      <c r="I36" s="82"/>
      <c r="J36" s="84"/>
      <c r="K36" s="93"/>
      <c r="L36" s="114"/>
      <c r="M36" s="104"/>
      <c r="N36" s="105"/>
      <c r="O36" s="112"/>
      <c r="P36" s="101"/>
      <c r="Q36" s="102"/>
      <c r="R36" s="105"/>
      <c r="S36" s="103" t="e">
        <f>Q36/R35*O35</f>
        <v>#DIV/0!</v>
      </c>
      <c r="T36" s="103" t="e">
        <f t="shared" si="3"/>
        <v>#DIV/0!</v>
      </c>
      <c r="U36" s="103" t="e">
        <f t="shared" si="4"/>
        <v>#DIV/0!</v>
      </c>
    </row>
    <row r="37" spans="1:21" ht="12.75">
      <c r="A37" s="91"/>
      <c r="B37" s="82"/>
      <c r="C37" s="82"/>
      <c r="D37" s="82"/>
      <c r="E37" s="82"/>
      <c r="F37" s="82"/>
      <c r="G37" s="82"/>
      <c r="H37" s="92"/>
      <c r="I37" s="82"/>
      <c r="J37" s="84"/>
      <c r="K37" s="93"/>
      <c r="L37" s="114"/>
      <c r="M37" s="104"/>
      <c r="N37" s="105"/>
      <c r="O37" s="112"/>
      <c r="P37" s="101"/>
      <c r="Q37" s="102"/>
      <c r="R37" s="105"/>
      <c r="S37" s="103" t="e">
        <f>Q37/R35*O35</f>
        <v>#DIV/0!</v>
      </c>
      <c r="T37" s="103" t="e">
        <f t="shared" si="3"/>
        <v>#DIV/0!</v>
      </c>
      <c r="U37" s="103" t="e">
        <f t="shared" si="4"/>
        <v>#DIV/0!</v>
      </c>
    </row>
    <row r="38" spans="1:21" ht="12.75">
      <c r="A38" s="91"/>
      <c r="B38" s="82"/>
      <c r="C38" s="82"/>
      <c r="D38" s="82"/>
      <c r="E38" s="82"/>
      <c r="F38" s="82"/>
      <c r="G38" s="82"/>
      <c r="H38" s="92"/>
      <c r="I38" s="82"/>
      <c r="J38" s="84"/>
      <c r="K38" s="93"/>
      <c r="L38" s="114"/>
      <c r="M38" s="104"/>
      <c r="N38" s="105"/>
      <c r="O38" s="112"/>
      <c r="P38" s="101"/>
      <c r="Q38" s="102"/>
      <c r="R38" s="105"/>
      <c r="S38" s="103" t="e">
        <f>Q38/R35*O35</f>
        <v>#DIV/0!</v>
      </c>
      <c r="T38" s="103" t="e">
        <f t="shared" si="3"/>
        <v>#DIV/0!</v>
      </c>
      <c r="U38" s="103" t="e">
        <f t="shared" si="4"/>
        <v>#DIV/0!</v>
      </c>
    </row>
    <row r="39" spans="1:21" ht="12.75">
      <c r="A39" s="91"/>
      <c r="B39" s="82"/>
      <c r="C39" s="82"/>
      <c r="D39" s="82"/>
      <c r="E39" s="82"/>
      <c r="F39" s="82"/>
      <c r="G39" s="82"/>
      <c r="H39" s="92"/>
      <c r="I39" s="82"/>
      <c r="J39" s="84"/>
      <c r="K39" s="93"/>
      <c r="L39" s="114"/>
      <c r="M39" s="104"/>
      <c r="N39" s="105"/>
      <c r="O39" s="112"/>
      <c r="P39" s="101"/>
      <c r="Q39" s="102"/>
      <c r="R39" s="105"/>
      <c r="S39" s="103" t="e">
        <f>Q39/R35*O35</f>
        <v>#DIV/0!</v>
      </c>
      <c r="T39" s="103" t="e">
        <f t="shared" si="3"/>
        <v>#DIV/0!</v>
      </c>
      <c r="U39" s="103" t="e">
        <f t="shared" si="4"/>
        <v>#DIV/0!</v>
      </c>
    </row>
    <row r="40" spans="1:21" ht="12.75">
      <c r="A40" s="91"/>
      <c r="B40" s="82"/>
      <c r="C40" s="82"/>
      <c r="D40" s="82"/>
      <c r="E40" s="82"/>
      <c r="F40" s="82"/>
      <c r="G40" s="82"/>
      <c r="H40" s="92"/>
      <c r="I40" s="82"/>
      <c r="J40" s="84"/>
      <c r="K40" s="93"/>
      <c r="L40" s="114"/>
      <c r="M40" s="104" t="s">
        <v>163</v>
      </c>
      <c r="N40" s="105">
        <v>5.5</v>
      </c>
      <c r="O40" s="112">
        <f>$I$13*N40/100</f>
        <v>0</v>
      </c>
      <c r="P40" s="101"/>
      <c r="Q40" s="102"/>
      <c r="R40" s="105">
        <f>Q40+Q41+Q42+Q43</f>
        <v>0</v>
      </c>
      <c r="S40" s="103" t="e">
        <f>Q40/R40*O40</f>
        <v>#DIV/0!</v>
      </c>
      <c r="T40" s="103" t="e">
        <f t="shared" si="3"/>
        <v>#DIV/0!</v>
      </c>
      <c r="U40" s="103" t="e">
        <f t="shared" si="4"/>
        <v>#DIV/0!</v>
      </c>
    </row>
    <row r="41" spans="1:21" ht="12.75">
      <c r="A41" s="91"/>
      <c r="B41" s="82"/>
      <c r="C41" s="82"/>
      <c r="D41" s="82"/>
      <c r="E41" s="82"/>
      <c r="F41" s="82"/>
      <c r="G41" s="82"/>
      <c r="H41" s="92"/>
      <c r="I41" s="82"/>
      <c r="J41" s="84"/>
      <c r="K41" s="93"/>
      <c r="L41" s="114"/>
      <c r="M41" s="104"/>
      <c r="N41" s="105"/>
      <c r="O41" s="112"/>
      <c r="P41" s="101"/>
      <c r="Q41" s="102"/>
      <c r="R41" s="105"/>
      <c r="S41" s="103" t="e">
        <f>Q41/R40*O40</f>
        <v>#DIV/0!</v>
      </c>
      <c r="T41" s="103" t="e">
        <f t="shared" si="3"/>
        <v>#DIV/0!</v>
      </c>
      <c r="U41" s="103" t="e">
        <f t="shared" si="4"/>
        <v>#DIV/0!</v>
      </c>
    </row>
    <row r="42" spans="1:21" ht="12.75">
      <c r="A42" s="91"/>
      <c r="B42" s="82"/>
      <c r="C42" s="82"/>
      <c r="D42" s="82"/>
      <c r="E42" s="82"/>
      <c r="F42" s="82"/>
      <c r="G42" s="82"/>
      <c r="H42" s="92"/>
      <c r="I42" s="82"/>
      <c r="J42" s="84"/>
      <c r="K42" s="93"/>
      <c r="L42" s="114"/>
      <c r="M42" s="104"/>
      <c r="N42" s="105"/>
      <c r="O42" s="112"/>
      <c r="P42" s="101"/>
      <c r="Q42" s="102"/>
      <c r="R42" s="105"/>
      <c r="S42" s="103" t="e">
        <f>Q42/R40*O40</f>
        <v>#DIV/0!</v>
      </c>
      <c r="T42" s="103" t="e">
        <f t="shared" si="3"/>
        <v>#DIV/0!</v>
      </c>
      <c r="U42" s="103" t="e">
        <f t="shared" si="4"/>
        <v>#DIV/0!</v>
      </c>
    </row>
    <row r="43" spans="1:21" ht="12.75">
      <c r="A43" s="91"/>
      <c r="B43" s="82"/>
      <c r="C43" s="82"/>
      <c r="D43" s="82"/>
      <c r="E43" s="82"/>
      <c r="F43" s="82"/>
      <c r="G43" s="82"/>
      <c r="H43" s="92"/>
      <c r="I43" s="82"/>
      <c r="J43" s="84"/>
      <c r="K43" s="93"/>
      <c r="L43" s="114"/>
      <c r="M43" s="104"/>
      <c r="N43" s="105"/>
      <c r="O43" s="112"/>
      <c r="P43" s="101"/>
      <c r="Q43" s="102"/>
      <c r="R43" s="105"/>
      <c r="S43" s="103" t="e">
        <f>Q43/R40*O40</f>
        <v>#DIV/0!</v>
      </c>
      <c r="T43" s="103" t="e">
        <f t="shared" si="3"/>
        <v>#DIV/0!</v>
      </c>
      <c r="U43" s="103" t="e">
        <f t="shared" si="4"/>
        <v>#DIV/0!</v>
      </c>
    </row>
    <row r="44" spans="1:21" ht="12.75">
      <c r="A44" s="91"/>
      <c r="B44" s="82"/>
      <c r="C44" s="82"/>
      <c r="D44" s="82"/>
      <c r="E44" s="82"/>
      <c r="F44" s="82"/>
      <c r="G44" s="82"/>
      <c r="H44" s="92"/>
      <c r="I44" s="82"/>
      <c r="J44" s="84"/>
      <c r="K44" s="93"/>
      <c r="L44" s="114"/>
      <c r="M44" s="104" t="s">
        <v>162</v>
      </c>
      <c r="N44" s="105">
        <v>1</v>
      </c>
      <c r="O44" s="112">
        <f>$I$13*N44/100</f>
        <v>0</v>
      </c>
      <c r="P44" s="101"/>
      <c r="Q44" s="102"/>
      <c r="R44" s="105">
        <f>Q44+Q45</f>
        <v>0</v>
      </c>
      <c r="S44" s="103" t="e">
        <f>Q44/R44*O44</f>
        <v>#DIV/0!</v>
      </c>
      <c r="T44" s="103" t="e">
        <f t="shared" si="3"/>
        <v>#DIV/0!</v>
      </c>
      <c r="U44" s="103" t="e">
        <f t="shared" si="4"/>
        <v>#DIV/0!</v>
      </c>
    </row>
    <row r="45" spans="1:21" ht="12.75">
      <c r="A45" s="115"/>
      <c r="B45" s="82"/>
      <c r="C45" s="82"/>
      <c r="D45" s="82"/>
      <c r="E45" s="82"/>
      <c r="F45" s="82"/>
      <c r="G45" s="82"/>
      <c r="H45" s="116"/>
      <c r="I45" s="82"/>
      <c r="J45" s="84"/>
      <c r="K45" s="93"/>
      <c r="L45" s="117"/>
      <c r="M45" s="104"/>
      <c r="N45" s="105"/>
      <c r="O45" s="112"/>
      <c r="P45" s="101"/>
      <c r="Q45" s="102"/>
      <c r="R45" s="105"/>
      <c r="S45" s="103" t="e">
        <f>Q45/R44*O44</f>
        <v>#DIV/0!</v>
      </c>
      <c r="T45" s="103" t="e">
        <f t="shared" si="3"/>
        <v>#DIV/0!</v>
      </c>
      <c r="U45" s="103" t="e">
        <f t="shared" si="4"/>
        <v>#DIV/0!</v>
      </c>
    </row>
    <row r="46" spans="1:21" ht="12.75" hidden="1">
      <c r="A46" s="118"/>
      <c r="B46" s="119"/>
      <c r="C46" s="119"/>
      <c r="D46" s="119"/>
      <c r="E46" s="120"/>
      <c r="F46" s="120"/>
      <c r="G46" s="119"/>
      <c r="H46" s="121"/>
      <c r="I46" s="119"/>
      <c r="J46" s="122"/>
      <c r="K46" s="123"/>
      <c r="L46" s="124"/>
      <c r="M46" s="98"/>
      <c r="N46" s="99"/>
      <c r="O46" s="100"/>
      <c r="P46" s="101"/>
      <c r="Q46" s="102"/>
      <c r="R46" s="99"/>
      <c r="S46" s="103"/>
      <c r="T46" s="103"/>
      <c r="U46" s="103"/>
    </row>
    <row r="47" spans="1:21" ht="23.25" customHeight="1">
      <c r="A47" s="81" t="s">
        <v>183</v>
      </c>
      <c r="B47" s="83">
        <v>0</v>
      </c>
      <c r="C47" s="83">
        <v>6000</v>
      </c>
      <c r="D47" s="83">
        <f>C47*B47</f>
        <v>0</v>
      </c>
      <c r="E47" s="83">
        <f>D47*E46</f>
        <v>0</v>
      </c>
      <c r="F47" s="83">
        <f>D47*F46</f>
        <v>0</v>
      </c>
      <c r="G47" s="83">
        <f>F47*15%</f>
        <v>0</v>
      </c>
      <c r="H47" s="83"/>
      <c r="I47" s="83">
        <f>F47-G47</f>
        <v>0</v>
      </c>
      <c r="J47" s="84" t="s">
        <v>25</v>
      </c>
      <c r="K47" s="85" t="s">
        <v>5</v>
      </c>
      <c r="L47" s="85"/>
      <c r="M47" s="85"/>
      <c r="N47" s="86">
        <v>95</v>
      </c>
      <c r="O47" s="87">
        <f>I47*N47/100</f>
        <v>0</v>
      </c>
      <c r="P47" s="88"/>
      <c r="Q47" s="89"/>
      <c r="R47" s="88"/>
      <c r="S47" s="90" t="e">
        <f>SUM(S49:S79)</f>
        <v>#DIV/0!</v>
      </c>
      <c r="T47" s="90" t="e">
        <f>SUM(T49:T79)</f>
        <v>#DIV/0!</v>
      </c>
      <c r="U47" s="90" t="e">
        <f>SUM(U49:U79)</f>
        <v>#DIV/0!</v>
      </c>
    </row>
    <row r="48" spans="1:21" ht="12.75" customHeight="1">
      <c r="A48" s="91"/>
      <c r="B48" s="92"/>
      <c r="C48" s="92"/>
      <c r="D48" s="92"/>
      <c r="E48" s="92"/>
      <c r="F48" s="92"/>
      <c r="G48" s="92"/>
      <c r="H48" s="92"/>
      <c r="I48" s="92"/>
      <c r="J48" s="84"/>
      <c r="K48" s="93" t="s">
        <v>10</v>
      </c>
      <c r="L48" s="94" t="s">
        <v>7</v>
      </c>
      <c r="M48" s="94"/>
      <c r="N48" s="95">
        <v>43</v>
      </c>
      <c r="O48" s="96">
        <f>$I$13*N48/100</f>
        <v>0</v>
      </c>
      <c r="P48" s="88"/>
      <c r="Q48" s="89"/>
      <c r="R48" s="97"/>
      <c r="S48" s="89"/>
      <c r="T48" s="89"/>
      <c r="U48" s="89"/>
    </row>
    <row r="49" spans="1:21" ht="25.5">
      <c r="A49" s="91"/>
      <c r="B49" s="92"/>
      <c r="C49" s="92"/>
      <c r="D49" s="92"/>
      <c r="E49" s="92"/>
      <c r="F49" s="92"/>
      <c r="G49" s="92"/>
      <c r="H49" s="92"/>
      <c r="I49" s="92"/>
      <c r="J49" s="84"/>
      <c r="K49" s="93"/>
      <c r="L49" s="68" t="s">
        <v>10</v>
      </c>
      <c r="M49" s="98" t="s">
        <v>165</v>
      </c>
      <c r="N49" s="99">
        <v>6</v>
      </c>
      <c r="O49" s="100">
        <f>$I$13*N49/100</f>
        <v>0</v>
      </c>
      <c r="P49" s="101"/>
      <c r="Q49" s="102"/>
      <c r="R49" s="99"/>
      <c r="S49" s="103">
        <f>O49</f>
        <v>0</v>
      </c>
      <c r="T49" s="103">
        <f aca="true" t="shared" si="5" ref="T49:T54">S49/1.302</f>
        <v>0</v>
      </c>
      <c r="U49" s="103">
        <f aca="true" t="shared" si="6" ref="U49:U54">S49-T49</f>
        <v>0</v>
      </c>
    </row>
    <row r="50" spans="1:21" ht="25.5">
      <c r="A50" s="91"/>
      <c r="B50" s="92"/>
      <c r="C50" s="92"/>
      <c r="D50" s="92"/>
      <c r="E50" s="92"/>
      <c r="F50" s="92"/>
      <c r="G50" s="92"/>
      <c r="H50" s="92"/>
      <c r="I50" s="92"/>
      <c r="J50" s="84"/>
      <c r="K50" s="93"/>
      <c r="L50" s="68"/>
      <c r="M50" s="98" t="s">
        <v>167</v>
      </c>
      <c r="N50" s="99">
        <v>8</v>
      </c>
      <c r="O50" s="100">
        <f>$I$13*N50/100</f>
        <v>0</v>
      </c>
      <c r="P50" s="101"/>
      <c r="Q50" s="102"/>
      <c r="R50" s="99"/>
      <c r="S50" s="103">
        <f>O50</f>
        <v>0</v>
      </c>
      <c r="T50" s="103">
        <f t="shared" si="5"/>
        <v>0</v>
      </c>
      <c r="U50" s="103">
        <f t="shared" si="6"/>
        <v>0</v>
      </c>
    </row>
    <row r="51" spans="1:21" ht="12.75">
      <c r="A51" s="91"/>
      <c r="B51" s="92"/>
      <c r="C51" s="92"/>
      <c r="D51" s="92"/>
      <c r="E51" s="92"/>
      <c r="F51" s="92"/>
      <c r="G51" s="92"/>
      <c r="H51" s="92"/>
      <c r="I51" s="92"/>
      <c r="J51" s="84"/>
      <c r="K51" s="93"/>
      <c r="L51" s="68"/>
      <c r="M51" s="104" t="s">
        <v>166</v>
      </c>
      <c r="N51" s="105">
        <v>24</v>
      </c>
      <c r="O51" s="106">
        <f>$I$13*$N$17/100</f>
        <v>0</v>
      </c>
      <c r="P51" s="101"/>
      <c r="Q51" s="102"/>
      <c r="R51" s="105">
        <f>Q51+Q53+Q52</f>
        <v>0</v>
      </c>
      <c r="S51" s="103" t="e">
        <f>Q51/R51*O51</f>
        <v>#DIV/0!</v>
      </c>
      <c r="T51" s="103" t="e">
        <f t="shared" si="5"/>
        <v>#DIV/0!</v>
      </c>
      <c r="U51" s="103" t="e">
        <f t="shared" si="6"/>
        <v>#DIV/0!</v>
      </c>
    </row>
    <row r="52" spans="1:21" ht="12.75">
      <c r="A52" s="91"/>
      <c r="B52" s="92"/>
      <c r="C52" s="92"/>
      <c r="D52" s="92"/>
      <c r="E52" s="92"/>
      <c r="F52" s="92"/>
      <c r="G52" s="92"/>
      <c r="H52" s="92"/>
      <c r="I52" s="92"/>
      <c r="J52" s="84"/>
      <c r="K52" s="93"/>
      <c r="L52" s="68"/>
      <c r="M52" s="104"/>
      <c r="N52" s="105"/>
      <c r="O52" s="107"/>
      <c r="P52" s="101"/>
      <c r="Q52" s="102"/>
      <c r="R52" s="105"/>
      <c r="S52" s="103" t="e">
        <f>Q52/R51*O51</f>
        <v>#DIV/0!</v>
      </c>
      <c r="T52" s="103" t="e">
        <f t="shared" si="5"/>
        <v>#DIV/0!</v>
      </c>
      <c r="U52" s="103" t="e">
        <f t="shared" si="6"/>
        <v>#DIV/0!</v>
      </c>
    </row>
    <row r="53" spans="1:21" ht="12.75">
      <c r="A53" s="91"/>
      <c r="B53" s="92"/>
      <c r="C53" s="92"/>
      <c r="D53" s="92"/>
      <c r="E53" s="92"/>
      <c r="F53" s="92"/>
      <c r="G53" s="92"/>
      <c r="H53" s="92"/>
      <c r="I53" s="92"/>
      <c r="J53" s="84"/>
      <c r="K53" s="93"/>
      <c r="L53" s="68"/>
      <c r="M53" s="104"/>
      <c r="N53" s="105"/>
      <c r="O53" s="108"/>
      <c r="P53" s="101"/>
      <c r="Q53" s="102"/>
      <c r="R53" s="105"/>
      <c r="S53" s="103" t="e">
        <f>Q53/R51*O51</f>
        <v>#DIV/0!</v>
      </c>
      <c r="T53" s="103" t="e">
        <f t="shared" si="5"/>
        <v>#DIV/0!</v>
      </c>
      <c r="U53" s="103" t="e">
        <f t="shared" si="6"/>
        <v>#DIV/0!</v>
      </c>
    </row>
    <row r="54" spans="1:23" ht="12.75">
      <c r="A54" s="91"/>
      <c r="B54" s="92"/>
      <c r="C54" s="92"/>
      <c r="D54" s="92"/>
      <c r="E54" s="92"/>
      <c r="F54" s="92"/>
      <c r="G54" s="92"/>
      <c r="H54" s="92"/>
      <c r="I54" s="92"/>
      <c r="J54" s="84"/>
      <c r="K54" s="93"/>
      <c r="L54" s="68"/>
      <c r="M54" s="98" t="s">
        <v>19</v>
      </c>
      <c r="N54" s="99">
        <v>5</v>
      </c>
      <c r="O54" s="100">
        <f>$I$13*N54/100</f>
        <v>0</v>
      </c>
      <c r="P54" s="101"/>
      <c r="Q54" s="102"/>
      <c r="R54" s="99"/>
      <c r="S54" s="103">
        <f>O54</f>
        <v>0</v>
      </c>
      <c r="T54" s="103">
        <f t="shared" si="5"/>
        <v>0</v>
      </c>
      <c r="U54" s="103">
        <f t="shared" si="6"/>
        <v>0</v>
      </c>
      <c r="W54" s="109"/>
    </row>
    <row r="55" spans="1:21" ht="24" customHeight="1">
      <c r="A55" s="91"/>
      <c r="B55" s="92"/>
      <c r="C55" s="92"/>
      <c r="D55" s="92"/>
      <c r="E55" s="92"/>
      <c r="F55" s="92"/>
      <c r="G55" s="92"/>
      <c r="H55" s="92"/>
      <c r="I55" s="92"/>
      <c r="J55" s="84"/>
      <c r="K55" s="93"/>
      <c r="L55" s="94" t="s">
        <v>8</v>
      </c>
      <c r="M55" s="94"/>
      <c r="N55" s="110">
        <v>40</v>
      </c>
      <c r="O55" s="96">
        <f>$I$13*N55/100</f>
        <v>0</v>
      </c>
      <c r="P55" s="88"/>
      <c r="Q55" s="89"/>
      <c r="R55" s="97"/>
      <c r="S55" s="111"/>
      <c r="T55" s="111"/>
      <c r="U55" s="111"/>
    </row>
    <row r="56" spans="1:21" ht="12.75">
      <c r="A56" s="91"/>
      <c r="B56" s="92"/>
      <c r="C56" s="92"/>
      <c r="D56" s="92"/>
      <c r="E56" s="92"/>
      <c r="F56" s="92"/>
      <c r="G56" s="92"/>
      <c r="H56" s="92"/>
      <c r="I56" s="92"/>
      <c r="J56" s="84"/>
      <c r="K56" s="93"/>
      <c r="L56" s="68" t="s">
        <v>10</v>
      </c>
      <c r="M56" s="98" t="s">
        <v>20</v>
      </c>
      <c r="N56" s="99">
        <v>4</v>
      </c>
      <c r="O56" s="100">
        <f>$I$13*N56/100</f>
        <v>0</v>
      </c>
      <c r="P56" s="101"/>
      <c r="Q56" s="102"/>
      <c r="R56" s="99"/>
      <c r="S56" s="103">
        <f>O56</f>
        <v>0</v>
      </c>
      <c r="T56" s="103">
        <f>S56/1.302</f>
        <v>0</v>
      </c>
      <c r="U56" s="103">
        <f aca="true" t="shared" si="7" ref="U56:U66">S56-T56</f>
        <v>0</v>
      </c>
    </row>
    <row r="57" spans="1:21" ht="12.75">
      <c r="A57" s="91"/>
      <c r="B57" s="92"/>
      <c r="C57" s="92"/>
      <c r="D57" s="92"/>
      <c r="E57" s="92"/>
      <c r="F57" s="92"/>
      <c r="G57" s="92"/>
      <c r="H57" s="92"/>
      <c r="I57" s="92"/>
      <c r="J57" s="84"/>
      <c r="K57" s="93"/>
      <c r="L57" s="68"/>
      <c r="M57" s="104" t="s">
        <v>173</v>
      </c>
      <c r="N57" s="105">
        <v>18</v>
      </c>
      <c r="O57" s="112">
        <f>$I$13*N57/100</f>
        <v>0</v>
      </c>
      <c r="P57" s="101"/>
      <c r="Q57" s="102"/>
      <c r="R57" s="105">
        <f>Q57+Q59+Q60+Q58</f>
        <v>0</v>
      </c>
      <c r="S57" s="103" t="e">
        <f>Q57/R57*O57</f>
        <v>#DIV/0!</v>
      </c>
      <c r="T57" s="103" t="e">
        <f aca="true" t="shared" si="8" ref="T57:T80">S57/1.302</f>
        <v>#DIV/0!</v>
      </c>
      <c r="U57" s="103" t="e">
        <f t="shared" si="7"/>
        <v>#DIV/0!</v>
      </c>
    </row>
    <row r="58" spans="1:21" ht="12.75">
      <c r="A58" s="91"/>
      <c r="B58" s="92"/>
      <c r="C58" s="92"/>
      <c r="D58" s="92"/>
      <c r="E58" s="92"/>
      <c r="F58" s="92"/>
      <c r="G58" s="92"/>
      <c r="H58" s="92"/>
      <c r="I58" s="92"/>
      <c r="J58" s="84"/>
      <c r="K58" s="93"/>
      <c r="L58" s="68"/>
      <c r="M58" s="104"/>
      <c r="N58" s="105"/>
      <c r="O58" s="112"/>
      <c r="P58" s="101"/>
      <c r="Q58" s="102"/>
      <c r="R58" s="105"/>
      <c r="S58" s="103" t="e">
        <f>Q58/R57*O57</f>
        <v>#DIV/0!</v>
      </c>
      <c r="T58" s="103" t="e">
        <f t="shared" si="8"/>
        <v>#DIV/0!</v>
      </c>
      <c r="U58" s="103" t="e">
        <f t="shared" si="7"/>
        <v>#DIV/0!</v>
      </c>
    </row>
    <row r="59" spans="1:21" ht="12.75">
      <c r="A59" s="91"/>
      <c r="B59" s="92"/>
      <c r="C59" s="92"/>
      <c r="D59" s="92"/>
      <c r="E59" s="92"/>
      <c r="F59" s="92"/>
      <c r="G59" s="92"/>
      <c r="H59" s="92"/>
      <c r="I59" s="92"/>
      <c r="J59" s="84"/>
      <c r="K59" s="93"/>
      <c r="L59" s="68"/>
      <c r="M59" s="104"/>
      <c r="N59" s="105"/>
      <c r="O59" s="112"/>
      <c r="P59" s="101"/>
      <c r="Q59" s="102"/>
      <c r="R59" s="105"/>
      <c r="S59" s="103" t="e">
        <f>Q59/R57*O57</f>
        <v>#DIV/0!</v>
      </c>
      <c r="T59" s="103" t="e">
        <f t="shared" si="8"/>
        <v>#DIV/0!</v>
      </c>
      <c r="U59" s="103" t="e">
        <f t="shared" si="7"/>
        <v>#DIV/0!</v>
      </c>
    </row>
    <row r="60" spans="1:21" ht="12.75">
      <c r="A60" s="91"/>
      <c r="B60" s="92"/>
      <c r="C60" s="92"/>
      <c r="D60" s="92"/>
      <c r="E60" s="92"/>
      <c r="F60" s="92"/>
      <c r="G60" s="92"/>
      <c r="H60" s="92"/>
      <c r="I60" s="92"/>
      <c r="J60" s="84"/>
      <c r="K60" s="93"/>
      <c r="L60" s="68"/>
      <c r="M60" s="104"/>
      <c r="N60" s="105"/>
      <c r="O60" s="112"/>
      <c r="P60" s="101"/>
      <c r="Q60" s="102"/>
      <c r="R60" s="105"/>
      <c r="S60" s="103" t="e">
        <f>Q60/R57*O57</f>
        <v>#DIV/0!</v>
      </c>
      <c r="T60" s="103" t="e">
        <f t="shared" si="8"/>
        <v>#DIV/0!</v>
      </c>
      <c r="U60" s="103" t="e">
        <f t="shared" si="7"/>
        <v>#DIV/0!</v>
      </c>
    </row>
    <row r="61" spans="1:21" ht="25.5">
      <c r="A61" s="91"/>
      <c r="B61" s="92"/>
      <c r="C61" s="92"/>
      <c r="D61" s="92"/>
      <c r="E61" s="92"/>
      <c r="F61" s="92"/>
      <c r="G61" s="92"/>
      <c r="H61" s="92"/>
      <c r="I61" s="92"/>
      <c r="J61" s="84"/>
      <c r="K61" s="93"/>
      <c r="L61" s="68"/>
      <c r="M61" s="98" t="s">
        <v>200</v>
      </c>
      <c r="N61" s="99">
        <v>4</v>
      </c>
      <c r="O61" s="100">
        <f>$I$13*N61/100</f>
        <v>0</v>
      </c>
      <c r="P61" s="101"/>
      <c r="Q61" s="102"/>
      <c r="R61" s="99"/>
      <c r="S61" s="103">
        <f>O61</f>
        <v>0</v>
      </c>
      <c r="T61" s="103">
        <f t="shared" si="8"/>
        <v>0</v>
      </c>
      <c r="U61" s="103">
        <f t="shared" si="7"/>
        <v>0</v>
      </c>
    </row>
    <row r="62" spans="1:21" ht="12.75">
      <c r="A62" s="91"/>
      <c r="B62" s="92"/>
      <c r="C62" s="92"/>
      <c r="D62" s="92"/>
      <c r="E62" s="92"/>
      <c r="F62" s="92"/>
      <c r="G62" s="92"/>
      <c r="H62" s="92"/>
      <c r="I62" s="92"/>
      <c r="J62" s="84"/>
      <c r="K62" s="93"/>
      <c r="L62" s="68"/>
      <c r="M62" s="104" t="s">
        <v>23</v>
      </c>
      <c r="N62" s="105">
        <v>14</v>
      </c>
      <c r="O62" s="112">
        <f>$I$13*N62/100</f>
        <v>0</v>
      </c>
      <c r="P62" s="101"/>
      <c r="Q62" s="102"/>
      <c r="R62" s="105">
        <f>Q62+Q63+Q64+Q65+Q66</f>
        <v>0</v>
      </c>
      <c r="S62" s="103" t="e">
        <f>Q62/R62*O62</f>
        <v>#DIV/0!</v>
      </c>
      <c r="T62" s="103" t="e">
        <f t="shared" si="8"/>
        <v>#DIV/0!</v>
      </c>
      <c r="U62" s="103" t="e">
        <f t="shared" si="7"/>
        <v>#DIV/0!</v>
      </c>
    </row>
    <row r="63" spans="1:21" ht="12.75">
      <c r="A63" s="91"/>
      <c r="B63" s="92"/>
      <c r="C63" s="92"/>
      <c r="D63" s="92"/>
      <c r="E63" s="92"/>
      <c r="F63" s="92"/>
      <c r="G63" s="92"/>
      <c r="H63" s="92"/>
      <c r="I63" s="92"/>
      <c r="J63" s="84"/>
      <c r="K63" s="93"/>
      <c r="L63" s="68"/>
      <c r="M63" s="104"/>
      <c r="N63" s="105"/>
      <c r="O63" s="112"/>
      <c r="P63" s="101"/>
      <c r="Q63" s="102"/>
      <c r="R63" s="105"/>
      <c r="S63" s="103" t="e">
        <f>Q63/R62*O62</f>
        <v>#DIV/0!</v>
      </c>
      <c r="T63" s="103" t="e">
        <f t="shared" si="8"/>
        <v>#DIV/0!</v>
      </c>
      <c r="U63" s="103" t="e">
        <f t="shared" si="7"/>
        <v>#DIV/0!</v>
      </c>
    </row>
    <row r="64" spans="1:21" ht="12.75">
      <c r="A64" s="91"/>
      <c r="B64" s="92"/>
      <c r="C64" s="92"/>
      <c r="D64" s="92"/>
      <c r="E64" s="92"/>
      <c r="F64" s="92"/>
      <c r="G64" s="92"/>
      <c r="H64" s="92"/>
      <c r="I64" s="92"/>
      <c r="J64" s="84"/>
      <c r="K64" s="93"/>
      <c r="L64" s="68"/>
      <c r="M64" s="104"/>
      <c r="N64" s="105"/>
      <c r="O64" s="112"/>
      <c r="P64" s="101"/>
      <c r="Q64" s="102"/>
      <c r="R64" s="105"/>
      <c r="S64" s="103" t="e">
        <f>Q64/R62*O62</f>
        <v>#DIV/0!</v>
      </c>
      <c r="T64" s="103" t="e">
        <f t="shared" si="8"/>
        <v>#DIV/0!</v>
      </c>
      <c r="U64" s="103" t="e">
        <f t="shared" si="7"/>
        <v>#DIV/0!</v>
      </c>
    </row>
    <row r="65" spans="1:21" ht="12.75">
      <c r="A65" s="91"/>
      <c r="B65" s="92"/>
      <c r="C65" s="92"/>
      <c r="D65" s="92"/>
      <c r="E65" s="92"/>
      <c r="F65" s="92"/>
      <c r="G65" s="92"/>
      <c r="H65" s="92"/>
      <c r="I65" s="92"/>
      <c r="J65" s="84"/>
      <c r="K65" s="93"/>
      <c r="L65" s="68"/>
      <c r="M65" s="104"/>
      <c r="N65" s="105"/>
      <c r="O65" s="112"/>
      <c r="P65" s="101"/>
      <c r="Q65" s="102"/>
      <c r="R65" s="105"/>
      <c r="S65" s="103" t="e">
        <f>Q65/R62*O62</f>
        <v>#DIV/0!</v>
      </c>
      <c r="T65" s="103" t="e">
        <f t="shared" si="8"/>
        <v>#DIV/0!</v>
      </c>
      <c r="U65" s="103" t="e">
        <f t="shared" si="7"/>
        <v>#DIV/0!</v>
      </c>
    </row>
    <row r="66" spans="1:21" ht="13.5" customHeight="1">
      <c r="A66" s="91"/>
      <c r="B66" s="92"/>
      <c r="C66" s="92"/>
      <c r="D66" s="92"/>
      <c r="E66" s="92"/>
      <c r="F66" s="92"/>
      <c r="G66" s="92"/>
      <c r="H66" s="92"/>
      <c r="I66" s="92"/>
      <c r="J66" s="84"/>
      <c r="K66" s="93"/>
      <c r="L66" s="68"/>
      <c r="M66" s="104"/>
      <c r="N66" s="105"/>
      <c r="O66" s="112"/>
      <c r="P66" s="101"/>
      <c r="Q66" s="102"/>
      <c r="R66" s="105"/>
      <c r="S66" s="103" t="e">
        <f>Q66/R62*O62</f>
        <v>#DIV/0!</v>
      </c>
      <c r="T66" s="103" t="e">
        <f t="shared" si="8"/>
        <v>#DIV/0!</v>
      </c>
      <c r="U66" s="103" t="e">
        <f t="shared" si="7"/>
        <v>#DIV/0!</v>
      </c>
    </row>
    <row r="67" spans="1:21" ht="27.75" customHeight="1">
      <c r="A67" s="91"/>
      <c r="B67" s="92"/>
      <c r="C67" s="92"/>
      <c r="D67" s="92"/>
      <c r="E67" s="92"/>
      <c r="F67" s="92"/>
      <c r="G67" s="92"/>
      <c r="H67" s="92"/>
      <c r="I67" s="92"/>
      <c r="J67" s="84"/>
      <c r="K67" s="93"/>
      <c r="L67" s="94" t="s">
        <v>9</v>
      </c>
      <c r="M67" s="94"/>
      <c r="N67" s="110">
        <v>10</v>
      </c>
      <c r="O67" s="96">
        <f>$I$13*N67/100</f>
        <v>0</v>
      </c>
      <c r="P67" s="88"/>
      <c r="Q67" s="89"/>
      <c r="R67" s="97"/>
      <c r="S67" s="111"/>
      <c r="T67" s="111"/>
      <c r="U67" s="111"/>
    </row>
    <row r="68" spans="1:21" ht="17.25" customHeight="1">
      <c r="A68" s="91"/>
      <c r="B68" s="92"/>
      <c r="C68" s="92"/>
      <c r="D68" s="92"/>
      <c r="E68" s="92"/>
      <c r="F68" s="92"/>
      <c r="G68" s="92"/>
      <c r="H68" s="92"/>
      <c r="I68" s="92"/>
      <c r="J68" s="84"/>
      <c r="K68" s="93"/>
      <c r="L68" s="113" t="s">
        <v>10</v>
      </c>
      <c r="M68" s="98" t="s">
        <v>24</v>
      </c>
      <c r="N68" s="99">
        <v>1</v>
      </c>
      <c r="O68" s="100">
        <f>$I$13*N68/100</f>
        <v>0</v>
      </c>
      <c r="P68" s="101"/>
      <c r="Q68" s="102"/>
      <c r="R68" s="99"/>
      <c r="S68" s="103">
        <f>O68</f>
        <v>0</v>
      </c>
      <c r="T68" s="103">
        <f t="shared" si="8"/>
        <v>0</v>
      </c>
      <c r="U68" s="103">
        <f>S68-T68</f>
        <v>0</v>
      </c>
    </row>
    <row r="69" spans="1:21" ht="11.25" customHeight="1">
      <c r="A69" s="91"/>
      <c r="B69" s="92"/>
      <c r="C69" s="92"/>
      <c r="D69" s="92"/>
      <c r="E69" s="92"/>
      <c r="F69" s="92"/>
      <c r="G69" s="92"/>
      <c r="H69" s="92"/>
      <c r="I69" s="92"/>
      <c r="J69" s="84"/>
      <c r="K69" s="93"/>
      <c r="L69" s="114"/>
      <c r="M69" s="104" t="s">
        <v>164</v>
      </c>
      <c r="N69" s="105">
        <v>4</v>
      </c>
      <c r="O69" s="112">
        <f>$I$13*N69/100</f>
        <v>0</v>
      </c>
      <c r="P69" s="101"/>
      <c r="Q69" s="102"/>
      <c r="R69" s="105">
        <f>Q69+Q70+Q71+Q72+Q73</f>
        <v>0</v>
      </c>
      <c r="S69" s="103" t="e">
        <f>Q69/R69*O69</f>
        <v>#DIV/0!</v>
      </c>
      <c r="T69" s="103" t="e">
        <f t="shared" si="8"/>
        <v>#DIV/0!</v>
      </c>
      <c r="U69" s="103" t="e">
        <f aca="true" t="shared" si="9" ref="U69:U80">S69-T69</f>
        <v>#DIV/0!</v>
      </c>
    </row>
    <row r="70" spans="1:21" ht="12.75">
      <c r="A70" s="91"/>
      <c r="B70" s="92"/>
      <c r="C70" s="92"/>
      <c r="D70" s="92"/>
      <c r="E70" s="92"/>
      <c r="F70" s="92"/>
      <c r="G70" s="92"/>
      <c r="H70" s="92"/>
      <c r="I70" s="92"/>
      <c r="J70" s="84"/>
      <c r="K70" s="93"/>
      <c r="L70" s="114"/>
      <c r="M70" s="104"/>
      <c r="N70" s="105"/>
      <c r="O70" s="112"/>
      <c r="P70" s="101"/>
      <c r="Q70" s="102"/>
      <c r="R70" s="105"/>
      <c r="S70" s="103" t="e">
        <f>Q70/R69*O69</f>
        <v>#DIV/0!</v>
      </c>
      <c r="T70" s="103" t="e">
        <f t="shared" si="8"/>
        <v>#DIV/0!</v>
      </c>
      <c r="U70" s="103" t="e">
        <f t="shared" si="9"/>
        <v>#DIV/0!</v>
      </c>
    </row>
    <row r="71" spans="1:21" ht="12.75">
      <c r="A71" s="91"/>
      <c r="B71" s="92"/>
      <c r="C71" s="92"/>
      <c r="D71" s="92"/>
      <c r="E71" s="92"/>
      <c r="F71" s="92"/>
      <c r="G71" s="92"/>
      <c r="H71" s="92"/>
      <c r="I71" s="92"/>
      <c r="J71" s="84"/>
      <c r="K71" s="93"/>
      <c r="L71" s="114"/>
      <c r="M71" s="104"/>
      <c r="N71" s="105"/>
      <c r="O71" s="112"/>
      <c r="P71" s="101"/>
      <c r="Q71" s="102"/>
      <c r="R71" s="105"/>
      <c r="S71" s="103" t="e">
        <f>Q71/R69*O69</f>
        <v>#DIV/0!</v>
      </c>
      <c r="T71" s="103" t="e">
        <f t="shared" si="8"/>
        <v>#DIV/0!</v>
      </c>
      <c r="U71" s="103" t="e">
        <f t="shared" si="9"/>
        <v>#DIV/0!</v>
      </c>
    </row>
    <row r="72" spans="1:21" ht="12.75">
      <c r="A72" s="91"/>
      <c r="B72" s="92"/>
      <c r="C72" s="92"/>
      <c r="D72" s="92"/>
      <c r="E72" s="92"/>
      <c r="F72" s="92"/>
      <c r="G72" s="92"/>
      <c r="H72" s="92"/>
      <c r="I72" s="92"/>
      <c r="J72" s="84"/>
      <c r="K72" s="93"/>
      <c r="L72" s="114"/>
      <c r="M72" s="104"/>
      <c r="N72" s="105"/>
      <c r="O72" s="112"/>
      <c r="P72" s="101"/>
      <c r="Q72" s="102"/>
      <c r="R72" s="105"/>
      <c r="S72" s="103" t="e">
        <f>Q72/R69*O69</f>
        <v>#DIV/0!</v>
      </c>
      <c r="T72" s="103" t="e">
        <f t="shared" si="8"/>
        <v>#DIV/0!</v>
      </c>
      <c r="U72" s="103" t="e">
        <f t="shared" si="9"/>
        <v>#DIV/0!</v>
      </c>
    </row>
    <row r="73" spans="1:21" ht="12.75">
      <c r="A73" s="91"/>
      <c r="B73" s="92"/>
      <c r="C73" s="92"/>
      <c r="D73" s="92"/>
      <c r="E73" s="92"/>
      <c r="F73" s="92"/>
      <c r="G73" s="92"/>
      <c r="H73" s="92"/>
      <c r="I73" s="92"/>
      <c r="J73" s="84"/>
      <c r="K73" s="93"/>
      <c r="L73" s="114"/>
      <c r="M73" s="104"/>
      <c r="N73" s="105"/>
      <c r="O73" s="112"/>
      <c r="P73" s="101"/>
      <c r="Q73" s="102"/>
      <c r="R73" s="105"/>
      <c r="S73" s="103" t="e">
        <f>Q73/R69*O69</f>
        <v>#DIV/0!</v>
      </c>
      <c r="T73" s="103" t="e">
        <f t="shared" si="8"/>
        <v>#DIV/0!</v>
      </c>
      <c r="U73" s="103" t="e">
        <f t="shared" si="9"/>
        <v>#DIV/0!</v>
      </c>
    </row>
    <row r="74" spans="1:21" ht="12.75">
      <c r="A74" s="91"/>
      <c r="B74" s="92"/>
      <c r="C74" s="92"/>
      <c r="D74" s="92"/>
      <c r="E74" s="92"/>
      <c r="F74" s="92"/>
      <c r="G74" s="92"/>
      <c r="H74" s="92"/>
      <c r="I74" s="92"/>
      <c r="J74" s="84"/>
      <c r="K74" s="93"/>
      <c r="L74" s="114"/>
      <c r="M74" s="104" t="s">
        <v>163</v>
      </c>
      <c r="N74" s="105">
        <v>4</v>
      </c>
      <c r="O74" s="112">
        <f>$I$13*N74/100</f>
        <v>0</v>
      </c>
      <c r="P74" s="101"/>
      <c r="Q74" s="102"/>
      <c r="R74" s="105">
        <f>Q74+Q75+Q76+Q77</f>
        <v>0</v>
      </c>
      <c r="S74" s="103" t="e">
        <f>Q74/R74*O74</f>
        <v>#DIV/0!</v>
      </c>
      <c r="T74" s="103" t="e">
        <f t="shared" si="8"/>
        <v>#DIV/0!</v>
      </c>
      <c r="U74" s="103" t="e">
        <f t="shared" si="9"/>
        <v>#DIV/0!</v>
      </c>
    </row>
    <row r="75" spans="1:21" ht="12.75">
      <c r="A75" s="91"/>
      <c r="B75" s="92"/>
      <c r="C75" s="92"/>
      <c r="D75" s="92"/>
      <c r="E75" s="92"/>
      <c r="F75" s="92"/>
      <c r="G75" s="92"/>
      <c r="H75" s="92"/>
      <c r="I75" s="92"/>
      <c r="J75" s="84"/>
      <c r="K75" s="93"/>
      <c r="L75" s="114"/>
      <c r="M75" s="104"/>
      <c r="N75" s="105"/>
      <c r="O75" s="112"/>
      <c r="P75" s="101"/>
      <c r="Q75" s="102"/>
      <c r="R75" s="105"/>
      <c r="S75" s="103" t="e">
        <f>Q75/R74*O74</f>
        <v>#DIV/0!</v>
      </c>
      <c r="T75" s="103" t="e">
        <f t="shared" si="8"/>
        <v>#DIV/0!</v>
      </c>
      <c r="U75" s="103" t="e">
        <f t="shared" si="9"/>
        <v>#DIV/0!</v>
      </c>
    </row>
    <row r="76" spans="1:21" ht="12.75">
      <c r="A76" s="91"/>
      <c r="B76" s="92"/>
      <c r="C76" s="92"/>
      <c r="D76" s="92"/>
      <c r="E76" s="92"/>
      <c r="F76" s="92"/>
      <c r="G76" s="92"/>
      <c r="H76" s="92"/>
      <c r="I76" s="92"/>
      <c r="J76" s="84"/>
      <c r="K76" s="93"/>
      <c r="L76" s="114"/>
      <c r="M76" s="104"/>
      <c r="N76" s="105"/>
      <c r="O76" s="112"/>
      <c r="P76" s="101"/>
      <c r="Q76" s="102"/>
      <c r="R76" s="105"/>
      <c r="S76" s="103" t="e">
        <f>Q76/R74*O74</f>
        <v>#DIV/0!</v>
      </c>
      <c r="T76" s="103" t="e">
        <f t="shared" si="8"/>
        <v>#DIV/0!</v>
      </c>
      <c r="U76" s="103" t="e">
        <f t="shared" si="9"/>
        <v>#DIV/0!</v>
      </c>
    </row>
    <row r="77" spans="1:21" ht="12.75">
      <c r="A77" s="91"/>
      <c r="B77" s="92"/>
      <c r="C77" s="92"/>
      <c r="D77" s="92"/>
      <c r="E77" s="92"/>
      <c r="F77" s="92"/>
      <c r="G77" s="92"/>
      <c r="H77" s="92"/>
      <c r="I77" s="92"/>
      <c r="J77" s="84"/>
      <c r="K77" s="93"/>
      <c r="L77" s="114"/>
      <c r="M77" s="104"/>
      <c r="N77" s="105"/>
      <c r="O77" s="112"/>
      <c r="P77" s="101"/>
      <c r="Q77" s="102"/>
      <c r="R77" s="105"/>
      <c r="S77" s="103" t="e">
        <f>Q77/R74*O74</f>
        <v>#DIV/0!</v>
      </c>
      <c r="T77" s="103" t="e">
        <f t="shared" si="8"/>
        <v>#DIV/0!</v>
      </c>
      <c r="U77" s="103" t="e">
        <f t="shared" si="9"/>
        <v>#DIV/0!</v>
      </c>
    </row>
    <row r="78" spans="1:21" ht="12.75">
      <c r="A78" s="91"/>
      <c r="B78" s="92"/>
      <c r="C78" s="92"/>
      <c r="D78" s="92"/>
      <c r="E78" s="92"/>
      <c r="F78" s="92"/>
      <c r="G78" s="92"/>
      <c r="H78" s="92"/>
      <c r="I78" s="92"/>
      <c r="J78" s="84"/>
      <c r="K78" s="93"/>
      <c r="L78" s="114"/>
      <c r="M78" s="104" t="s">
        <v>162</v>
      </c>
      <c r="N78" s="105">
        <v>1</v>
      </c>
      <c r="O78" s="112">
        <f>$I$13*N78/100</f>
        <v>0</v>
      </c>
      <c r="P78" s="101"/>
      <c r="Q78" s="102"/>
      <c r="R78" s="105">
        <f>Q78+Q79</f>
        <v>0</v>
      </c>
      <c r="S78" s="103" t="e">
        <f>Q78/R78*O78</f>
        <v>#DIV/0!</v>
      </c>
      <c r="T78" s="103" t="e">
        <f t="shared" si="8"/>
        <v>#DIV/0!</v>
      </c>
      <c r="U78" s="103" t="e">
        <f t="shared" si="9"/>
        <v>#DIV/0!</v>
      </c>
    </row>
    <row r="79" spans="1:21" ht="12.75">
      <c r="A79" s="91"/>
      <c r="B79" s="92"/>
      <c r="C79" s="92"/>
      <c r="D79" s="92"/>
      <c r="E79" s="92"/>
      <c r="F79" s="92"/>
      <c r="G79" s="92"/>
      <c r="H79" s="92"/>
      <c r="I79" s="92"/>
      <c r="J79" s="84"/>
      <c r="K79" s="93"/>
      <c r="L79" s="117"/>
      <c r="M79" s="104"/>
      <c r="N79" s="105"/>
      <c r="O79" s="112"/>
      <c r="P79" s="101"/>
      <c r="Q79" s="102"/>
      <c r="R79" s="105"/>
      <c r="S79" s="103" t="e">
        <f>Q79/R78*O78</f>
        <v>#DIV/0!</v>
      </c>
      <c r="T79" s="103" t="e">
        <f t="shared" si="8"/>
        <v>#DIV/0!</v>
      </c>
      <c r="U79" s="103" t="e">
        <f t="shared" si="9"/>
        <v>#DIV/0!</v>
      </c>
    </row>
    <row r="80" spans="1:21" ht="42" customHeight="1">
      <c r="A80" s="115"/>
      <c r="B80" s="116"/>
      <c r="C80" s="116"/>
      <c r="D80" s="116"/>
      <c r="E80" s="116"/>
      <c r="F80" s="116"/>
      <c r="G80" s="116"/>
      <c r="H80" s="116"/>
      <c r="I80" s="116"/>
      <c r="J80" s="125" t="s">
        <v>182</v>
      </c>
      <c r="K80" s="126"/>
      <c r="L80" s="126"/>
      <c r="M80" s="127"/>
      <c r="N80" s="128">
        <v>5</v>
      </c>
      <c r="O80" s="87">
        <f>N80*I47/100</f>
        <v>0</v>
      </c>
      <c r="P80" s="101"/>
      <c r="Q80" s="102"/>
      <c r="R80" s="99"/>
      <c r="S80" s="103">
        <f>O80</f>
        <v>0</v>
      </c>
      <c r="T80" s="103">
        <f t="shared" si="8"/>
        <v>0</v>
      </c>
      <c r="U80" s="103">
        <f t="shared" si="9"/>
        <v>0</v>
      </c>
    </row>
    <row r="81" spans="1:21" ht="15.75" hidden="1">
      <c r="A81" s="118"/>
      <c r="B81" s="129"/>
      <c r="C81" s="129"/>
      <c r="D81" s="129"/>
      <c r="E81" s="130">
        <f>45%+2%*H82</f>
        <v>0.45</v>
      </c>
      <c r="F81" s="130">
        <f>55%-2%*H82</f>
        <v>0.55</v>
      </c>
      <c r="G81" s="129"/>
      <c r="H81" s="121"/>
      <c r="I81" s="129"/>
      <c r="J81" s="131"/>
      <c r="K81" s="132"/>
      <c r="L81" s="132"/>
      <c r="M81" s="133"/>
      <c r="N81" s="128"/>
      <c r="O81" s="87"/>
      <c r="P81" s="101"/>
      <c r="Q81" s="102"/>
      <c r="R81" s="99"/>
      <c r="S81" s="103"/>
      <c r="T81" s="103"/>
      <c r="U81" s="103"/>
    </row>
    <row r="82" spans="1:21" ht="15.75" customHeight="1">
      <c r="A82" s="81" t="s">
        <v>184</v>
      </c>
      <c r="B82" s="82">
        <v>0</v>
      </c>
      <c r="C82" s="82">
        <v>6000</v>
      </c>
      <c r="D82" s="82">
        <f>C82*B82</f>
        <v>0</v>
      </c>
      <c r="E82" s="82">
        <f>D82*E81</f>
        <v>0</v>
      </c>
      <c r="F82" s="82">
        <f>D82*F81%</f>
        <v>0</v>
      </c>
      <c r="G82" s="82">
        <f>F82*15%</f>
        <v>0</v>
      </c>
      <c r="H82" s="83"/>
      <c r="I82" s="82">
        <f>F82-G82</f>
        <v>0</v>
      </c>
      <c r="J82" s="84" t="s">
        <v>25</v>
      </c>
      <c r="K82" s="85" t="s">
        <v>5</v>
      </c>
      <c r="L82" s="85"/>
      <c r="M82" s="85"/>
      <c r="N82" s="128">
        <v>67</v>
      </c>
      <c r="O82" s="128">
        <f>G82*N82/100</f>
        <v>0</v>
      </c>
      <c r="P82" s="88"/>
      <c r="Q82" s="89"/>
      <c r="R82" s="97"/>
      <c r="S82" s="111" t="e">
        <f>SUM(S83:S137)</f>
        <v>#DIV/0!</v>
      </c>
      <c r="T82" s="111" t="e">
        <f>SUM(T83:T137)</f>
        <v>#DIV/0!</v>
      </c>
      <c r="U82" s="111" t="e">
        <f>SUM(U83:U137)</f>
        <v>#DIV/0!</v>
      </c>
    </row>
    <row r="83" spans="1:21" ht="12.75">
      <c r="A83" s="91"/>
      <c r="B83" s="82"/>
      <c r="C83" s="82"/>
      <c r="D83" s="82"/>
      <c r="E83" s="82"/>
      <c r="F83" s="82"/>
      <c r="G83" s="82"/>
      <c r="H83" s="92"/>
      <c r="I83" s="82"/>
      <c r="J83" s="84"/>
      <c r="K83" s="93" t="s">
        <v>10</v>
      </c>
      <c r="L83" s="94" t="s">
        <v>7</v>
      </c>
      <c r="M83" s="94"/>
      <c r="N83" s="110">
        <f>SUM(N84:N89)</f>
        <v>30</v>
      </c>
      <c r="O83" s="110">
        <f>I82*N83/100</f>
        <v>0</v>
      </c>
      <c r="P83" s="88"/>
      <c r="Q83" s="89"/>
      <c r="R83" s="97"/>
      <c r="S83" s="111"/>
      <c r="T83" s="111"/>
      <c r="U83" s="111"/>
    </row>
    <row r="84" spans="1:21" ht="25.5">
      <c r="A84" s="91"/>
      <c r="B84" s="82"/>
      <c r="C84" s="82"/>
      <c r="D84" s="82"/>
      <c r="E84" s="82"/>
      <c r="F84" s="82"/>
      <c r="G84" s="82"/>
      <c r="H84" s="92"/>
      <c r="I84" s="82"/>
      <c r="J84" s="84"/>
      <c r="K84" s="93"/>
      <c r="L84" s="134" t="s">
        <v>10</v>
      </c>
      <c r="M84" s="98" t="s">
        <v>165</v>
      </c>
      <c r="N84" s="99">
        <v>4</v>
      </c>
      <c r="O84" s="99">
        <f>I82*N84/100</f>
        <v>0</v>
      </c>
      <c r="P84" s="88"/>
      <c r="Q84" s="89"/>
      <c r="R84" s="97"/>
      <c r="S84" s="111">
        <f>O84</f>
        <v>0</v>
      </c>
      <c r="T84" s="111">
        <f aca="true" t="shared" si="10" ref="T84:T89">S84/1.302</f>
        <v>0</v>
      </c>
      <c r="U84" s="111">
        <f aca="true" t="shared" si="11" ref="U84:U89">S84-T84</f>
        <v>0</v>
      </c>
    </row>
    <row r="85" spans="1:21" ht="25.5">
      <c r="A85" s="91"/>
      <c r="B85" s="82"/>
      <c r="C85" s="82"/>
      <c r="D85" s="82"/>
      <c r="E85" s="82"/>
      <c r="F85" s="82"/>
      <c r="G85" s="82"/>
      <c r="H85" s="92"/>
      <c r="I85" s="82"/>
      <c r="J85" s="84"/>
      <c r="K85" s="93"/>
      <c r="L85" s="134"/>
      <c r="M85" s="98" t="s">
        <v>167</v>
      </c>
      <c r="N85" s="99">
        <v>5</v>
      </c>
      <c r="O85" s="99">
        <f>N85*I82/100</f>
        <v>0</v>
      </c>
      <c r="P85" s="88"/>
      <c r="Q85" s="89"/>
      <c r="R85" s="97"/>
      <c r="S85" s="111">
        <f>O85</f>
        <v>0</v>
      </c>
      <c r="T85" s="111">
        <f t="shared" si="10"/>
        <v>0</v>
      </c>
      <c r="U85" s="111">
        <f t="shared" si="11"/>
        <v>0</v>
      </c>
    </row>
    <row r="86" spans="1:21" ht="12.75" customHeight="1">
      <c r="A86" s="91"/>
      <c r="B86" s="82"/>
      <c r="C86" s="82"/>
      <c r="D86" s="82"/>
      <c r="E86" s="82"/>
      <c r="F86" s="82"/>
      <c r="G86" s="82"/>
      <c r="H86" s="92"/>
      <c r="I86" s="82"/>
      <c r="J86" s="84"/>
      <c r="K86" s="93"/>
      <c r="L86" s="134"/>
      <c r="M86" s="104" t="s">
        <v>166</v>
      </c>
      <c r="N86" s="105">
        <v>17</v>
      </c>
      <c r="O86" s="105">
        <f>I82*N86/100</f>
        <v>0</v>
      </c>
      <c r="P86" s="101"/>
      <c r="Q86" s="89"/>
      <c r="R86" s="82">
        <f>Q86+Q88+Q87</f>
        <v>0</v>
      </c>
      <c r="S86" s="111" t="e">
        <f>Q86/R86*O86</f>
        <v>#DIV/0!</v>
      </c>
      <c r="T86" s="111" t="e">
        <f t="shared" si="10"/>
        <v>#DIV/0!</v>
      </c>
      <c r="U86" s="111" t="e">
        <f t="shared" si="11"/>
        <v>#DIV/0!</v>
      </c>
    </row>
    <row r="87" spans="1:21" ht="12.75" customHeight="1">
      <c r="A87" s="91"/>
      <c r="B87" s="82"/>
      <c r="C87" s="82"/>
      <c r="D87" s="82"/>
      <c r="E87" s="82"/>
      <c r="F87" s="82"/>
      <c r="G87" s="82"/>
      <c r="H87" s="92"/>
      <c r="I87" s="82"/>
      <c r="J87" s="84"/>
      <c r="K87" s="93"/>
      <c r="L87" s="134"/>
      <c r="M87" s="104"/>
      <c r="N87" s="105"/>
      <c r="O87" s="105"/>
      <c r="P87" s="101"/>
      <c r="Q87" s="89"/>
      <c r="R87" s="82"/>
      <c r="S87" s="111" t="e">
        <f>Q87/R86*O86</f>
        <v>#DIV/0!</v>
      </c>
      <c r="T87" s="111" t="e">
        <f t="shared" si="10"/>
        <v>#DIV/0!</v>
      </c>
      <c r="U87" s="111" t="e">
        <f t="shared" si="11"/>
        <v>#DIV/0!</v>
      </c>
    </row>
    <row r="88" spans="1:21" ht="12.75" customHeight="1">
      <c r="A88" s="91"/>
      <c r="B88" s="82"/>
      <c r="C88" s="82"/>
      <c r="D88" s="82"/>
      <c r="E88" s="82"/>
      <c r="F88" s="82"/>
      <c r="G88" s="82"/>
      <c r="H88" s="92"/>
      <c r="I88" s="82"/>
      <c r="J88" s="84"/>
      <c r="K88" s="93"/>
      <c r="L88" s="134"/>
      <c r="M88" s="104"/>
      <c r="N88" s="105"/>
      <c r="O88" s="105"/>
      <c r="P88" s="101"/>
      <c r="Q88" s="89"/>
      <c r="R88" s="82"/>
      <c r="S88" s="111" t="e">
        <f>Q88/R86*O86</f>
        <v>#DIV/0!</v>
      </c>
      <c r="T88" s="111" t="e">
        <f t="shared" si="10"/>
        <v>#DIV/0!</v>
      </c>
      <c r="U88" s="111" t="e">
        <f t="shared" si="11"/>
        <v>#DIV/0!</v>
      </c>
    </row>
    <row r="89" spans="1:21" ht="12.75">
      <c r="A89" s="91"/>
      <c r="B89" s="82"/>
      <c r="C89" s="82"/>
      <c r="D89" s="82"/>
      <c r="E89" s="82"/>
      <c r="F89" s="82"/>
      <c r="G89" s="82"/>
      <c r="H89" s="92"/>
      <c r="I89" s="82"/>
      <c r="J89" s="84"/>
      <c r="K89" s="93"/>
      <c r="L89" s="134"/>
      <c r="M89" s="98" t="s">
        <v>19</v>
      </c>
      <c r="N89" s="99">
        <v>4</v>
      </c>
      <c r="O89" s="99">
        <f>I82*N89/100</f>
        <v>0</v>
      </c>
      <c r="P89" s="88"/>
      <c r="Q89" s="89"/>
      <c r="R89" s="97"/>
      <c r="S89" s="111">
        <f>O89</f>
        <v>0</v>
      </c>
      <c r="T89" s="111">
        <f t="shared" si="10"/>
        <v>0</v>
      </c>
      <c r="U89" s="111">
        <f t="shared" si="11"/>
        <v>0</v>
      </c>
    </row>
    <row r="90" spans="1:21" ht="28.5" customHeight="1">
      <c r="A90" s="91"/>
      <c r="B90" s="82"/>
      <c r="C90" s="82"/>
      <c r="D90" s="82"/>
      <c r="E90" s="82"/>
      <c r="F90" s="82"/>
      <c r="G90" s="82"/>
      <c r="H90" s="92"/>
      <c r="I90" s="82"/>
      <c r="J90" s="84"/>
      <c r="K90" s="93"/>
      <c r="L90" s="94" t="s">
        <v>8</v>
      </c>
      <c r="M90" s="94"/>
      <c r="N90" s="110">
        <f>SUM(N91:N101)</f>
        <v>29</v>
      </c>
      <c r="O90" s="110">
        <f>I82*N90/100</f>
        <v>0</v>
      </c>
      <c r="P90" s="88"/>
      <c r="Q90" s="89"/>
      <c r="R90" s="97"/>
      <c r="S90" s="111"/>
      <c r="T90" s="111"/>
      <c r="U90" s="111"/>
    </row>
    <row r="91" spans="1:21" ht="15">
      <c r="A91" s="91"/>
      <c r="B91" s="82"/>
      <c r="C91" s="82"/>
      <c r="D91" s="82"/>
      <c r="E91" s="82"/>
      <c r="F91" s="82"/>
      <c r="G91" s="82"/>
      <c r="H91" s="92"/>
      <c r="I91" s="82"/>
      <c r="J91" s="84"/>
      <c r="K91" s="93"/>
      <c r="L91" s="134" t="s">
        <v>10</v>
      </c>
      <c r="M91" s="98" t="s">
        <v>20</v>
      </c>
      <c r="N91" s="135">
        <v>3</v>
      </c>
      <c r="O91" s="97">
        <f>I82*N91/100</f>
        <v>0</v>
      </c>
      <c r="P91" s="88"/>
      <c r="Q91" s="89"/>
      <c r="R91" s="97"/>
      <c r="S91" s="111">
        <f>O91</f>
        <v>0</v>
      </c>
      <c r="T91" s="111">
        <f aca="true" t="shared" si="12" ref="T91:T101">S91/1.302</f>
        <v>0</v>
      </c>
      <c r="U91" s="111">
        <f aca="true" t="shared" si="13" ref="U91:U101">S91-T91</f>
        <v>0</v>
      </c>
    </row>
    <row r="92" spans="1:21" ht="12.75">
      <c r="A92" s="91"/>
      <c r="B92" s="82"/>
      <c r="C92" s="82"/>
      <c r="D92" s="82"/>
      <c r="E92" s="82"/>
      <c r="F92" s="82"/>
      <c r="G92" s="82"/>
      <c r="H92" s="92"/>
      <c r="I92" s="82"/>
      <c r="J92" s="84"/>
      <c r="K92" s="93"/>
      <c r="L92" s="134"/>
      <c r="M92" s="104" t="s">
        <v>173</v>
      </c>
      <c r="N92" s="136">
        <v>13</v>
      </c>
      <c r="O92" s="82">
        <f>I82*N92/100</f>
        <v>0</v>
      </c>
      <c r="P92" s="88"/>
      <c r="Q92" s="89"/>
      <c r="R92" s="82">
        <f>Q92+Q94+Q95+Q93</f>
        <v>0</v>
      </c>
      <c r="S92" s="111" t="e">
        <f>Q92/R92*O92</f>
        <v>#DIV/0!</v>
      </c>
      <c r="T92" s="111" t="e">
        <f t="shared" si="12"/>
        <v>#DIV/0!</v>
      </c>
      <c r="U92" s="111" t="e">
        <f t="shared" si="13"/>
        <v>#DIV/0!</v>
      </c>
    </row>
    <row r="93" spans="1:21" ht="12.75">
      <c r="A93" s="91"/>
      <c r="B93" s="82"/>
      <c r="C93" s="82"/>
      <c r="D93" s="82"/>
      <c r="E93" s="82"/>
      <c r="F93" s="82"/>
      <c r="G93" s="82"/>
      <c r="H93" s="92"/>
      <c r="I93" s="82"/>
      <c r="J93" s="84"/>
      <c r="K93" s="93"/>
      <c r="L93" s="134"/>
      <c r="M93" s="104"/>
      <c r="N93" s="136"/>
      <c r="O93" s="82"/>
      <c r="P93" s="88"/>
      <c r="Q93" s="89"/>
      <c r="R93" s="82"/>
      <c r="S93" s="111" t="e">
        <f>Q93/R92*O92</f>
        <v>#DIV/0!</v>
      </c>
      <c r="T93" s="111" t="e">
        <f t="shared" si="12"/>
        <v>#DIV/0!</v>
      </c>
      <c r="U93" s="111" t="e">
        <f t="shared" si="13"/>
        <v>#DIV/0!</v>
      </c>
    </row>
    <row r="94" spans="1:21" ht="12.75">
      <c r="A94" s="91"/>
      <c r="B94" s="82"/>
      <c r="C94" s="82"/>
      <c r="D94" s="82"/>
      <c r="E94" s="82"/>
      <c r="F94" s="82"/>
      <c r="G94" s="82"/>
      <c r="H94" s="92"/>
      <c r="I94" s="82"/>
      <c r="J94" s="84"/>
      <c r="K94" s="93"/>
      <c r="L94" s="134"/>
      <c r="M94" s="104"/>
      <c r="N94" s="136"/>
      <c r="O94" s="82"/>
      <c r="P94" s="88"/>
      <c r="Q94" s="89"/>
      <c r="R94" s="82"/>
      <c r="S94" s="111" t="e">
        <f>Q94/R92*O92</f>
        <v>#DIV/0!</v>
      </c>
      <c r="T94" s="111" t="e">
        <f t="shared" si="12"/>
        <v>#DIV/0!</v>
      </c>
      <c r="U94" s="111" t="e">
        <f t="shared" si="13"/>
        <v>#DIV/0!</v>
      </c>
    </row>
    <row r="95" spans="1:21" ht="12.75">
      <c r="A95" s="91"/>
      <c r="B95" s="82"/>
      <c r="C95" s="82"/>
      <c r="D95" s="82"/>
      <c r="E95" s="82"/>
      <c r="F95" s="82"/>
      <c r="G95" s="82"/>
      <c r="H95" s="92"/>
      <c r="I95" s="82"/>
      <c r="J95" s="84"/>
      <c r="K95" s="93"/>
      <c r="L95" s="134"/>
      <c r="M95" s="104"/>
      <c r="N95" s="136"/>
      <c r="O95" s="82"/>
      <c r="P95" s="88"/>
      <c r="Q95" s="89"/>
      <c r="R95" s="82"/>
      <c r="S95" s="111" t="e">
        <f>Q95/R92*O92</f>
        <v>#DIV/0!</v>
      </c>
      <c r="T95" s="111" t="e">
        <f t="shared" si="12"/>
        <v>#DIV/0!</v>
      </c>
      <c r="U95" s="111" t="e">
        <f t="shared" si="13"/>
        <v>#DIV/0!</v>
      </c>
    </row>
    <row r="96" spans="1:21" ht="25.5">
      <c r="A96" s="91"/>
      <c r="B96" s="82"/>
      <c r="C96" s="82"/>
      <c r="D96" s="82"/>
      <c r="E96" s="82"/>
      <c r="F96" s="82"/>
      <c r="G96" s="82"/>
      <c r="H96" s="92"/>
      <c r="I96" s="82"/>
      <c r="J96" s="84"/>
      <c r="K96" s="93"/>
      <c r="L96" s="134"/>
      <c r="M96" s="98" t="s">
        <v>200</v>
      </c>
      <c r="N96" s="135">
        <v>3</v>
      </c>
      <c r="O96" s="97">
        <f>I82*N96/100</f>
        <v>0</v>
      </c>
      <c r="P96" s="88"/>
      <c r="Q96" s="89"/>
      <c r="R96" s="97"/>
      <c r="S96" s="111">
        <f>O96</f>
        <v>0</v>
      </c>
      <c r="T96" s="111">
        <f t="shared" si="12"/>
        <v>0</v>
      </c>
      <c r="U96" s="111">
        <f t="shared" si="13"/>
        <v>0</v>
      </c>
    </row>
    <row r="97" spans="1:21" ht="12.75" customHeight="1">
      <c r="A97" s="91"/>
      <c r="B97" s="82"/>
      <c r="C97" s="82"/>
      <c r="D97" s="82"/>
      <c r="E97" s="82"/>
      <c r="F97" s="82"/>
      <c r="G97" s="82"/>
      <c r="H97" s="92"/>
      <c r="I97" s="82"/>
      <c r="J97" s="84"/>
      <c r="K97" s="93"/>
      <c r="L97" s="134"/>
      <c r="M97" s="104" t="s">
        <v>23</v>
      </c>
      <c r="N97" s="136">
        <v>10</v>
      </c>
      <c r="O97" s="82">
        <f>I82*N97/100</f>
        <v>0</v>
      </c>
      <c r="P97" s="88"/>
      <c r="Q97" s="89"/>
      <c r="R97" s="82">
        <f>Q97+Q98+Q99+Q100+Q101</f>
        <v>0</v>
      </c>
      <c r="S97" s="111" t="e">
        <f>Q97/R97*O97</f>
        <v>#DIV/0!</v>
      </c>
      <c r="T97" s="111" t="e">
        <f t="shared" si="12"/>
        <v>#DIV/0!</v>
      </c>
      <c r="U97" s="111" t="e">
        <f t="shared" si="13"/>
        <v>#DIV/0!</v>
      </c>
    </row>
    <row r="98" spans="1:21" ht="12.75">
      <c r="A98" s="91"/>
      <c r="B98" s="82"/>
      <c r="C98" s="82"/>
      <c r="D98" s="82"/>
      <c r="E98" s="82"/>
      <c r="F98" s="82"/>
      <c r="G98" s="82"/>
      <c r="H98" s="92"/>
      <c r="I98" s="82"/>
      <c r="J98" s="84"/>
      <c r="K98" s="93"/>
      <c r="L98" s="134"/>
      <c r="M98" s="104"/>
      <c r="N98" s="136"/>
      <c r="O98" s="82"/>
      <c r="P98" s="88"/>
      <c r="Q98" s="89"/>
      <c r="R98" s="82"/>
      <c r="S98" s="111" t="e">
        <f>Q98/R97*O97</f>
        <v>#DIV/0!</v>
      </c>
      <c r="T98" s="111" t="e">
        <f t="shared" si="12"/>
        <v>#DIV/0!</v>
      </c>
      <c r="U98" s="111" t="e">
        <f t="shared" si="13"/>
        <v>#DIV/0!</v>
      </c>
    </row>
    <row r="99" spans="1:21" ht="12.75">
      <c r="A99" s="91"/>
      <c r="B99" s="82"/>
      <c r="C99" s="82"/>
      <c r="D99" s="82"/>
      <c r="E99" s="82"/>
      <c r="F99" s="82"/>
      <c r="G99" s="82"/>
      <c r="H99" s="92"/>
      <c r="I99" s="82"/>
      <c r="J99" s="84"/>
      <c r="K99" s="93"/>
      <c r="L99" s="134"/>
      <c r="M99" s="104"/>
      <c r="N99" s="136"/>
      <c r="O99" s="82"/>
      <c r="P99" s="88"/>
      <c r="Q99" s="89"/>
      <c r="R99" s="82"/>
      <c r="S99" s="111" t="e">
        <f>Q99/R97*O97</f>
        <v>#DIV/0!</v>
      </c>
      <c r="T99" s="111" t="e">
        <f t="shared" si="12"/>
        <v>#DIV/0!</v>
      </c>
      <c r="U99" s="111" t="e">
        <f t="shared" si="13"/>
        <v>#DIV/0!</v>
      </c>
    </row>
    <row r="100" spans="1:21" ht="12.75">
      <c r="A100" s="91"/>
      <c r="B100" s="82"/>
      <c r="C100" s="82"/>
      <c r="D100" s="82"/>
      <c r="E100" s="82"/>
      <c r="F100" s="82"/>
      <c r="G100" s="82"/>
      <c r="H100" s="92"/>
      <c r="I100" s="82"/>
      <c r="J100" s="84"/>
      <c r="K100" s="93"/>
      <c r="L100" s="134"/>
      <c r="M100" s="104"/>
      <c r="N100" s="136"/>
      <c r="O100" s="82"/>
      <c r="P100" s="88"/>
      <c r="Q100" s="89"/>
      <c r="R100" s="82"/>
      <c r="S100" s="111" t="e">
        <f>Q100/R97*O97</f>
        <v>#DIV/0!</v>
      </c>
      <c r="T100" s="111" t="e">
        <f t="shared" si="12"/>
        <v>#DIV/0!</v>
      </c>
      <c r="U100" s="111" t="e">
        <f t="shared" si="13"/>
        <v>#DIV/0!</v>
      </c>
    </row>
    <row r="101" spans="1:21" ht="12.75">
      <c r="A101" s="91"/>
      <c r="B101" s="82"/>
      <c r="C101" s="82"/>
      <c r="D101" s="82"/>
      <c r="E101" s="82"/>
      <c r="F101" s="82"/>
      <c r="G101" s="82"/>
      <c r="H101" s="92"/>
      <c r="I101" s="82"/>
      <c r="J101" s="84"/>
      <c r="K101" s="93"/>
      <c r="L101" s="134"/>
      <c r="M101" s="104"/>
      <c r="N101" s="136"/>
      <c r="O101" s="82"/>
      <c r="P101" s="88"/>
      <c r="Q101" s="89"/>
      <c r="R101" s="82"/>
      <c r="S101" s="111" t="e">
        <f>Q101/R97*O97</f>
        <v>#DIV/0!</v>
      </c>
      <c r="T101" s="111" t="e">
        <f t="shared" si="12"/>
        <v>#DIV/0!</v>
      </c>
      <c r="U101" s="111" t="e">
        <f t="shared" si="13"/>
        <v>#DIV/0!</v>
      </c>
    </row>
    <row r="102" spans="1:21" ht="24.75" customHeight="1">
      <c r="A102" s="91"/>
      <c r="B102" s="82"/>
      <c r="C102" s="82"/>
      <c r="D102" s="82"/>
      <c r="E102" s="82"/>
      <c r="F102" s="82"/>
      <c r="G102" s="82"/>
      <c r="H102" s="92"/>
      <c r="I102" s="82"/>
      <c r="J102" s="84"/>
      <c r="K102" s="93"/>
      <c r="L102" s="94" t="s">
        <v>9</v>
      </c>
      <c r="M102" s="94"/>
      <c r="N102" s="110">
        <v>8</v>
      </c>
      <c r="O102" s="110">
        <f>I82*N102/100</f>
        <v>0</v>
      </c>
      <c r="P102" s="88"/>
      <c r="Q102" s="89"/>
      <c r="R102" s="97"/>
      <c r="S102" s="111"/>
      <c r="T102" s="111"/>
      <c r="U102" s="111"/>
    </row>
    <row r="103" spans="1:21" ht="12.75">
      <c r="A103" s="91"/>
      <c r="B103" s="82"/>
      <c r="C103" s="82"/>
      <c r="D103" s="82"/>
      <c r="E103" s="82"/>
      <c r="F103" s="82"/>
      <c r="G103" s="82"/>
      <c r="H103" s="92"/>
      <c r="I103" s="82"/>
      <c r="J103" s="84"/>
      <c r="K103" s="93"/>
      <c r="L103" s="137" t="s">
        <v>6</v>
      </c>
      <c r="M103" s="98" t="s">
        <v>24</v>
      </c>
      <c r="N103" s="99">
        <v>1</v>
      </c>
      <c r="O103" s="100">
        <f>I82*N103/100</f>
        <v>0</v>
      </c>
      <c r="P103" s="101"/>
      <c r="Q103" s="89"/>
      <c r="R103" s="97"/>
      <c r="S103" s="111"/>
      <c r="T103" s="111"/>
      <c r="U103" s="111"/>
    </row>
    <row r="104" spans="1:21" ht="12.75" customHeight="1">
      <c r="A104" s="91"/>
      <c r="B104" s="82"/>
      <c r="C104" s="82"/>
      <c r="D104" s="82"/>
      <c r="E104" s="82"/>
      <c r="F104" s="82"/>
      <c r="G104" s="82"/>
      <c r="H104" s="92"/>
      <c r="I104" s="82"/>
      <c r="J104" s="84"/>
      <c r="K104" s="93"/>
      <c r="L104" s="138"/>
      <c r="M104" s="104" t="s">
        <v>164</v>
      </c>
      <c r="N104" s="136">
        <v>3</v>
      </c>
      <c r="O104" s="82">
        <f>I82*N104/100</f>
        <v>0</v>
      </c>
      <c r="P104" s="88"/>
      <c r="Q104" s="89"/>
      <c r="R104" s="82">
        <f>Q104+Q105+Q106+Q107+Q108</f>
        <v>0</v>
      </c>
      <c r="S104" s="111" t="e">
        <f>Q104/R104*O104</f>
        <v>#DIV/0!</v>
      </c>
      <c r="T104" s="111" t="e">
        <f aca="true" t="shared" si="14" ref="T104:T114">S104/1.302</f>
        <v>#DIV/0!</v>
      </c>
      <c r="U104" s="111" t="e">
        <f aca="true" t="shared" si="15" ref="U104:U114">S104-T104</f>
        <v>#DIV/0!</v>
      </c>
    </row>
    <row r="105" spans="1:21" ht="12.75">
      <c r="A105" s="91"/>
      <c r="B105" s="82"/>
      <c r="C105" s="82"/>
      <c r="D105" s="82"/>
      <c r="E105" s="82"/>
      <c r="F105" s="82"/>
      <c r="G105" s="82"/>
      <c r="H105" s="92"/>
      <c r="I105" s="82"/>
      <c r="J105" s="84"/>
      <c r="K105" s="93"/>
      <c r="L105" s="138"/>
      <c r="M105" s="104"/>
      <c r="N105" s="136"/>
      <c r="O105" s="82"/>
      <c r="P105" s="88"/>
      <c r="Q105" s="89"/>
      <c r="R105" s="82"/>
      <c r="S105" s="111" t="e">
        <f>Q105/R104*O104</f>
        <v>#DIV/0!</v>
      </c>
      <c r="T105" s="111" t="e">
        <f t="shared" si="14"/>
        <v>#DIV/0!</v>
      </c>
      <c r="U105" s="111" t="e">
        <f t="shared" si="15"/>
        <v>#DIV/0!</v>
      </c>
    </row>
    <row r="106" spans="1:21" ht="12.75">
      <c r="A106" s="91"/>
      <c r="B106" s="82"/>
      <c r="C106" s="82"/>
      <c r="D106" s="82"/>
      <c r="E106" s="82"/>
      <c r="F106" s="82"/>
      <c r="G106" s="82"/>
      <c r="H106" s="92"/>
      <c r="I106" s="82"/>
      <c r="J106" s="84"/>
      <c r="K106" s="93"/>
      <c r="L106" s="138"/>
      <c r="M106" s="104"/>
      <c r="N106" s="136"/>
      <c r="O106" s="82"/>
      <c r="P106" s="88"/>
      <c r="Q106" s="89"/>
      <c r="R106" s="82"/>
      <c r="S106" s="111" t="e">
        <f>Q106/R104*O104</f>
        <v>#DIV/0!</v>
      </c>
      <c r="T106" s="111" t="e">
        <f t="shared" si="14"/>
        <v>#DIV/0!</v>
      </c>
      <c r="U106" s="111" t="e">
        <f t="shared" si="15"/>
        <v>#DIV/0!</v>
      </c>
    </row>
    <row r="107" spans="1:21" ht="12.75">
      <c r="A107" s="91"/>
      <c r="B107" s="82"/>
      <c r="C107" s="82"/>
      <c r="D107" s="82"/>
      <c r="E107" s="82"/>
      <c r="F107" s="82"/>
      <c r="G107" s="82"/>
      <c r="H107" s="92"/>
      <c r="I107" s="82"/>
      <c r="J107" s="84"/>
      <c r="K107" s="93"/>
      <c r="L107" s="138"/>
      <c r="M107" s="104"/>
      <c r="N107" s="136"/>
      <c r="O107" s="82"/>
      <c r="P107" s="88"/>
      <c r="Q107" s="89"/>
      <c r="R107" s="82"/>
      <c r="S107" s="111" t="e">
        <f>Q107/R104*O104</f>
        <v>#DIV/0!</v>
      </c>
      <c r="T107" s="111" t="e">
        <f t="shared" si="14"/>
        <v>#DIV/0!</v>
      </c>
      <c r="U107" s="111" t="e">
        <f t="shared" si="15"/>
        <v>#DIV/0!</v>
      </c>
    </row>
    <row r="108" spans="1:21" ht="12.75">
      <c r="A108" s="91"/>
      <c r="B108" s="82"/>
      <c r="C108" s="82"/>
      <c r="D108" s="82"/>
      <c r="E108" s="82"/>
      <c r="F108" s="82"/>
      <c r="G108" s="82"/>
      <c r="H108" s="92"/>
      <c r="I108" s="82"/>
      <c r="J108" s="84"/>
      <c r="K108" s="93"/>
      <c r="L108" s="138"/>
      <c r="M108" s="104"/>
      <c r="N108" s="136"/>
      <c r="O108" s="82"/>
      <c r="P108" s="88"/>
      <c r="Q108" s="89"/>
      <c r="R108" s="82"/>
      <c r="S108" s="111" t="e">
        <f>Q108/R104*O104</f>
        <v>#DIV/0!</v>
      </c>
      <c r="T108" s="111" t="e">
        <f t="shared" si="14"/>
        <v>#DIV/0!</v>
      </c>
      <c r="U108" s="111" t="e">
        <f t="shared" si="15"/>
        <v>#DIV/0!</v>
      </c>
    </row>
    <row r="109" spans="1:21" ht="12.75" customHeight="1">
      <c r="A109" s="91"/>
      <c r="B109" s="82"/>
      <c r="C109" s="82"/>
      <c r="D109" s="82"/>
      <c r="E109" s="82"/>
      <c r="F109" s="82"/>
      <c r="G109" s="82"/>
      <c r="H109" s="92"/>
      <c r="I109" s="82"/>
      <c r="J109" s="84"/>
      <c r="K109" s="93"/>
      <c r="L109" s="138"/>
      <c r="M109" s="104" t="s">
        <v>163</v>
      </c>
      <c r="N109" s="136">
        <v>3</v>
      </c>
      <c r="O109" s="82">
        <f>I82*N109/100</f>
        <v>0</v>
      </c>
      <c r="P109" s="88"/>
      <c r="Q109" s="89"/>
      <c r="R109" s="82">
        <f>Q109+Q110+Q111+Q112</f>
        <v>0</v>
      </c>
      <c r="S109" s="111" t="e">
        <f>Q109/R109*O109</f>
        <v>#DIV/0!</v>
      </c>
      <c r="T109" s="111" t="e">
        <f t="shared" si="14"/>
        <v>#DIV/0!</v>
      </c>
      <c r="U109" s="111" t="e">
        <f t="shared" si="15"/>
        <v>#DIV/0!</v>
      </c>
    </row>
    <row r="110" spans="1:21" ht="12.75">
      <c r="A110" s="91"/>
      <c r="B110" s="82"/>
      <c r="C110" s="82"/>
      <c r="D110" s="82"/>
      <c r="E110" s="82"/>
      <c r="F110" s="82"/>
      <c r="G110" s="82"/>
      <c r="H110" s="92"/>
      <c r="I110" s="82"/>
      <c r="J110" s="84"/>
      <c r="K110" s="93"/>
      <c r="L110" s="138"/>
      <c r="M110" s="104"/>
      <c r="N110" s="136"/>
      <c r="O110" s="82"/>
      <c r="P110" s="88"/>
      <c r="Q110" s="89"/>
      <c r="R110" s="82"/>
      <c r="S110" s="111" t="e">
        <f>Q110/R109*O109</f>
        <v>#DIV/0!</v>
      </c>
      <c r="T110" s="111" t="e">
        <f t="shared" si="14"/>
        <v>#DIV/0!</v>
      </c>
      <c r="U110" s="111" t="e">
        <f t="shared" si="15"/>
        <v>#DIV/0!</v>
      </c>
    </row>
    <row r="111" spans="1:21" ht="12.75">
      <c r="A111" s="91"/>
      <c r="B111" s="82"/>
      <c r="C111" s="82"/>
      <c r="D111" s="82"/>
      <c r="E111" s="82"/>
      <c r="F111" s="82"/>
      <c r="G111" s="82"/>
      <c r="H111" s="92"/>
      <c r="I111" s="82"/>
      <c r="J111" s="84"/>
      <c r="K111" s="93"/>
      <c r="L111" s="138"/>
      <c r="M111" s="104"/>
      <c r="N111" s="136"/>
      <c r="O111" s="82"/>
      <c r="P111" s="88"/>
      <c r="Q111" s="89"/>
      <c r="R111" s="82"/>
      <c r="S111" s="111" t="e">
        <f>Q111/R109*O109</f>
        <v>#DIV/0!</v>
      </c>
      <c r="T111" s="111" t="e">
        <f t="shared" si="14"/>
        <v>#DIV/0!</v>
      </c>
      <c r="U111" s="111" t="e">
        <f t="shared" si="15"/>
        <v>#DIV/0!</v>
      </c>
    </row>
    <row r="112" spans="1:21" ht="12.75">
      <c r="A112" s="91"/>
      <c r="B112" s="82"/>
      <c r="C112" s="82"/>
      <c r="D112" s="82"/>
      <c r="E112" s="82"/>
      <c r="F112" s="82"/>
      <c r="G112" s="82"/>
      <c r="H112" s="92"/>
      <c r="I112" s="82"/>
      <c r="J112" s="84"/>
      <c r="K112" s="93"/>
      <c r="L112" s="138"/>
      <c r="M112" s="104"/>
      <c r="N112" s="136"/>
      <c r="O112" s="82"/>
      <c r="P112" s="88"/>
      <c r="Q112" s="89"/>
      <c r="R112" s="82"/>
      <c r="S112" s="111" t="e">
        <f>Q112/R109*O109</f>
        <v>#DIV/0!</v>
      </c>
      <c r="T112" s="111" t="e">
        <f t="shared" si="14"/>
        <v>#DIV/0!</v>
      </c>
      <c r="U112" s="111" t="e">
        <f t="shared" si="15"/>
        <v>#DIV/0!</v>
      </c>
    </row>
    <row r="113" spans="1:21" ht="12.75">
      <c r="A113" s="91"/>
      <c r="B113" s="82"/>
      <c r="C113" s="82"/>
      <c r="D113" s="82"/>
      <c r="E113" s="82"/>
      <c r="F113" s="82"/>
      <c r="G113" s="82"/>
      <c r="H113" s="92"/>
      <c r="I113" s="82"/>
      <c r="J113" s="84"/>
      <c r="K113" s="93"/>
      <c r="L113" s="138"/>
      <c r="M113" s="104" t="s">
        <v>162</v>
      </c>
      <c r="N113" s="136">
        <v>1</v>
      </c>
      <c r="O113" s="82">
        <f>I82*N113/100</f>
        <v>0</v>
      </c>
      <c r="P113" s="88"/>
      <c r="Q113" s="89"/>
      <c r="R113" s="82">
        <f>Q113+Q114</f>
        <v>0</v>
      </c>
      <c r="S113" s="111" t="e">
        <f>Q113/R113*O113</f>
        <v>#DIV/0!</v>
      </c>
      <c r="T113" s="111" t="e">
        <f t="shared" si="14"/>
        <v>#DIV/0!</v>
      </c>
      <c r="U113" s="111" t="e">
        <f t="shared" si="15"/>
        <v>#DIV/0!</v>
      </c>
    </row>
    <row r="114" spans="1:21" ht="12.75">
      <c r="A114" s="91"/>
      <c r="B114" s="82"/>
      <c r="C114" s="82"/>
      <c r="D114" s="82"/>
      <c r="E114" s="82"/>
      <c r="F114" s="82"/>
      <c r="G114" s="82"/>
      <c r="H114" s="92"/>
      <c r="I114" s="82"/>
      <c r="J114" s="84"/>
      <c r="K114" s="93"/>
      <c r="L114" s="139"/>
      <c r="M114" s="104"/>
      <c r="N114" s="136"/>
      <c r="O114" s="82"/>
      <c r="P114" s="88"/>
      <c r="Q114" s="89"/>
      <c r="R114" s="82"/>
      <c r="S114" s="111" t="e">
        <f>Q114/R113*O113</f>
        <v>#DIV/0!</v>
      </c>
      <c r="T114" s="111" t="e">
        <f t="shared" si="14"/>
        <v>#DIV/0!</v>
      </c>
      <c r="U114" s="111" t="e">
        <f t="shared" si="15"/>
        <v>#DIV/0!</v>
      </c>
    </row>
    <row r="115" spans="1:21" ht="15.75">
      <c r="A115" s="91"/>
      <c r="B115" s="82"/>
      <c r="C115" s="82"/>
      <c r="D115" s="82"/>
      <c r="E115" s="82"/>
      <c r="F115" s="82"/>
      <c r="G115" s="82"/>
      <c r="H115" s="92"/>
      <c r="I115" s="82"/>
      <c r="J115" s="140" t="s">
        <v>26</v>
      </c>
      <c r="K115" s="141" t="s">
        <v>11</v>
      </c>
      <c r="L115" s="142"/>
      <c r="M115" s="143"/>
      <c r="N115" s="128">
        <v>23</v>
      </c>
      <c r="O115" s="135">
        <f>I82*N115/100</f>
        <v>0</v>
      </c>
      <c r="P115" s="88"/>
      <c r="Q115" s="89"/>
      <c r="R115" s="97"/>
      <c r="S115" s="111"/>
      <c r="T115" s="111"/>
      <c r="U115" s="111"/>
    </row>
    <row r="116" spans="1:21" ht="12.75" customHeight="1">
      <c r="A116" s="91"/>
      <c r="B116" s="82"/>
      <c r="C116" s="82"/>
      <c r="D116" s="82"/>
      <c r="E116" s="82"/>
      <c r="F116" s="82"/>
      <c r="G116" s="82"/>
      <c r="H116" s="92"/>
      <c r="I116" s="82"/>
      <c r="J116" s="140"/>
      <c r="K116" s="93" t="s">
        <v>10</v>
      </c>
      <c r="L116" s="144" t="s">
        <v>7</v>
      </c>
      <c r="M116" s="145"/>
      <c r="N116" s="105">
        <v>16</v>
      </c>
      <c r="O116" s="105">
        <f>I82*N116/100</f>
        <v>0</v>
      </c>
      <c r="P116" s="88"/>
      <c r="Q116" s="89"/>
      <c r="R116" s="82">
        <f>Q116+Q117+Q118+Q119</f>
        <v>0</v>
      </c>
      <c r="S116" s="111" t="e">
        <f>Q116/R116*O116</f>
        <v>#DIV/0!</v>
      </c>
      <c r="T116" s="111" t="e">
        <f aca="true" t="shared" si="16" ref="T116:T125">S116/1.302</f>
        <v>#DIV/0!</v>
      </c>
      <c r="U116" s="111" t="e">
        <f aca="true" t="shared" si="17" ref="U116:U125">S116-T116</f>
        <v>#DIV/0!</v>
      </c>
    </row>
    <row r="117" spans="1:21" ht="12.75">
      <c r="A117" s="91"/>
      <c r="B117" s="82"/>
      <c r="C117" s="82"/>
      <c r="D117" s="82"/>
      <c r="E117" s="82"/>
      <c r="F117" s="82"/>
      <c r="G117" s="82"/>
      <c r="H117" s="92"/>
      <c r="I117" s="82"/>
      <c r="J117" s="140"/>
      <c r="K117" s="93"/>
      <c r="L117" s="146"/>
      <c r="M117" s="147"/>
      <c r="N117" s="105"/>
      <c r="O117" s="105"/>
      <c r="P117" s="88"/>
      <c r="Q117" s="89"/>
      <c r="R117" s="82"/>
      <c r="S117" s="111" t="e">
        <f>Q117/R116*O116</f>
        <v>#DIV/0!</v>
      </c>
      <c r="T117" s="111" t="e">
        <f t="shared" si="16"/>
        <v>#DIV/0!</v>
      </c>
      <c r="U117" s="111" t="e">
        <f t="shared" si="17"/>
        <v>#DIV/0!</v>
      </c>
    </row>
    <row r="118" spans="1:21" ht="12.75">
      <c r="A118" s="91"/>
      <c r="B118" s="82"/>
      <c r="C118" s="82"/>
      <c r="D118" s="82"/>
      <c r="E118" s="82"/>
      <c r="F118" s="82"/>
      <c r="G118" s="82"/>
      <c r="H118" s="92"/>
      <c r="I118" s="82"/>
      <c r="J118" s="140"/>
      <c r="K118" s="93"/>
      <c r="L118" s="146"/>
      <c r="M118" s="147"/>
      <c r="N118" s="105"/>
      <c r="O118" s="105"/>
      <c r="P118" s="88"/>
      <c r="Q118" s="89"/>
      <c r="R118" s="82"/>
      <c r="S118" s="111" t="e">
        <f>Q118/R116*O116</f>
        <v>#DIV/0!</v>
      </c>
      <c r="T118" s="111" t="e">
        <f t="shared" si="16"/>
        <v>#DIV/0!</v>
      </c>
      <c r="U118" s="111" t="e">
        <f t="shared" si="17"/>
        <v>#DIV/0!</v>
      </c>
    </row>
    <row r="119" spans="1:21" ht="12.75">
      <c r="A119" s="91"/>
      <c r="B119" s="82"/>
      <c r="C119" s="82"/>
      <c r="D119" s="82"/>
      <c r="E119" s="82"/>
      <c r="F119" s="82"/>
      <c r="G119" s="82"/>
      <c r="H119" s="92"/>
      <c r="I119" s="82"/>
      <c r="J119" s="140"/>
      <c r="K119" s="93"/>
      <c r="L119" s="148"/>
      <c r="M119" s="149"/>
      <c r="N119" s="105"/>
      <c r="O119" s="105"/>
      <c r="P119" s="88"/>
      <c r="Q119" s="89"/>
      <c r="R119" s="82"/>
      <c r="S119" s="111" t="e">
        <f>Q119/R116*O116</f>
        <v>#DIV/0!</v>
      </c>
      <c r="T119" s="111" t="e">
        <f t="shared" si="16"/>
        <v>#DIV/0!</v>
      </c>
      <c r="U119" s="111" t="e">
        <f t="shared" si="17"/>
        <v>#DIV/0!</v>
      </c>
    </row>
    <row r="120" spans="1:21" ht="12.75" customHeight="1">
      <c r="A120" s="91"/>
      <c r="B120" s="82"/>
      <c r="C120" s="82"/>
      <c r="D120" s="82"/>
      <c r="E120" s="82"/>
      <c r="F120" s="82"/>
      <c r="G120" s="82"/>
      <c r="H120" s="92"/>
      <c r="I120" s="82"/>
      <c r="J120" s="140"/>
      <c r="K120" s="93"/>
      <c r="L120" s="144" t="s">
        <v>8</v>
      </c>
      <c r="M120" s="145"/>
      <c r="N120" s="105">
        <v>7</v>
      </c>
      <c r="O120" s="105">
        <f>I82*N120/100</f>
        <v>0</v>
      </c>
      <c r="P120" s="88"/>
      <c r="Q120" s="89"/>
      <c r="R120" s="82">
        <f>Q120+Q121+Q122+Q123+Q124+Q125</f>
        <v>0</v>
      </c>
      <c r="S120" s="111" t="e">
        <f>Q120/R120*O120</f>
        <v>#DIV/0!</v>
      </c>
      <c r="T120" s="111" t="e">
        <f t="shared" si="16"/>
        <v>#DIV/0!</v>
      </c>
      <c r="U120" s="111" t="e">
        <f t="shared" si="17"/>
        <v>#DIV/0!</v>
      </c>
    </row>
    <row r="121" spans="1:21" ht="12.75">
      <c r="A121" s="91"/>
      <c r="B121" s="82"/>
      <c r="C121" s="82"/>
      <c r="D121" s="82"/>
      <c r="E121" s="82"/>
      <c r="F121" s="82"/>
      <c r="G121" s="82"/>
      <c r="H121" s="92"/>
      <c r="I121" s="82"/>
      <c r="J121" s="140"/>
      <c r="K121" s="93"/>
      <c r="L121" s="146"/>
      <c r="M121" s="147"/>
      <c r="N121" s="105"/>
      <c r="O121" s="105"/>
      <c r="P121" s="88"/>
      <c r="Q121" s="89"/>
      <c r="R121" s="82"/>
      <c r="S121" s="111" t="e">
        <f>Q121/R120*O120</f>
        <v>#DIV/0!</v>
      </c>
      <c r="T121" s="111" t="e">
        <f t="shared" si="16"/>
        <v>#DIV/0!</v>
      </c>
      <c r="U121" s="111" t="e">
        <f t="shared" si="17"/>
        <v>#DIV/0!</v>
      </c>
    </row>
    <row r="122" spans="1:21" ht="12.75">
      <c r="A122" s="91"/>
      <c r="B122" s="82"/>
      <c r="C122" s="82"/>
      <c r="D122" s="82"/>
      <c r="E122" s="82"/>
      <c r="F122" s="82"/>
      <c r="G122" s="82"/>
      <c r="H122" s="92"/>
      <c r="I122" s="82"/>
      <c r="J122" s="140"/>
      <c r="K122" s="93"/>
      <c r="L122" s="146"/>
      <c r="M122" s="147"/>
      <c r="N122" s="105"/>
      <c r="O122" s="105"/>
      <c r="P122" s="88"/>
      <c r="Q122" s="89"/>
      <c r="R122" s="82"/>
      <c r="S122" s="111" t="e">
        <f>Q122/R120*O120</f>
        <v>#DIV/0!</v>
      </c>
      <c r="T122" s="111" t="e">
        <f t="shared" si="16"/>
        <v>#DIV/0!</v>
      </c>
      <c r="U122" s="111" t="e">
        <f t="shared" si="17"/>
        <v>#DIV/0!</v>
      </c>
    </row>
    <row r="123" spans="1:21" ht="12.75">
      <c r="A123" s="91"/>
      <c r="B123" s="82"/>
      <c r="C123" s="82"/>
      <c r="D123" s="82"/>
      <c r="E123" s="82"/>
      <c r="F123" s="82"/>
      <c r="G123" s="82"/>
      <c r="H123" s="92"/>
      <c r="I123" s="82"/>
      <c r="J123" s="140"/>
      <c r="K123" s="93"/>
      <c r="L123" s="146"/>
      <c r="M123" s="147"/>
      <c r="N123" s="105"/>
      <c r="O123" s="105"/>
      <c r="P123" s="88"/>
      <c r="Q123" s="89"/>
      <c r="R123" s="82"/>
      <c r="S123" s="111" t="e">
        <f>Q123/R120*O120</f>
        <v>#DIV/0!</v>
      </c>
      <c r="T123" s="111" t="e">
        <f t="shared" si="16"/>
        <v>#DIV/0!</v>
      </c>
      <c r="U123" s="111" t="e">
        <f t="shared" si="17"/>
        <v>#DIV/0!</v>
      </c>
    </row>
    <row r="124" spans="1:21" ht="12.75">
      <c r="A124" s="91"/>
      <c r="B124" s="82"/>
      <c r="C124" s="82"/>
      <c r="D124" s="82"/>
      <c r="E124" s="82"/>
      <c r="F124" s="82"/>
      <c r="G124" s="82"/>
      <c r="H124" s="92"/>
      <c r="I124" s="82"/>
      <c r="J124" s="140"/>
      <c r="K124" s="93"/>
      <c r="L124" s="146"/>
      <c r="M124" s="147"/>
      <c r="N124" s="105"/>
      <c r="O124" s="105"/>
      <c r="P124" s="88"/>
      <c r="Q124" s="89"/>
      <c r="R124" s="82"/>
      <c r="S124" s="111" t="e">
        <f>Q124/R120*O120</f>
        <v>#DIV/0!</v>
      </c>
      <c r="T124" s="111" t="e">
        <f t="shared" si="16"/>
        <v>#DIV/0!</v>
      </c>
      <c r="U124" s="111" t="e">
        <f t="shared" si="17"/>
        <v>#DIV/0!</v>
      </c>
    </row>
    <row r="125" spans="1:21" ht="12.75" customHeight="1">
      <c r="A125" s="91"/>
      <c r="B125" s="82"/>
      <c r="C125" s="82"/>
      <c r="D125" s="82"/>
      <c r="E125" s="82"/>
      <c r="F125" s="82"/>
      <c r="G125" s="82"/>
      <c r="H125" s="92"/>
      <c r="I125" s="82"/>
      <c r="J125" s="140"/>
      <c r="K125" s="93"/>
      <c r="L125" s="148"/>
      <c r="M125" s="149"/>
      <c r="N125" s="105"/>
      <c r="O125" s="105"/>
      <c r="P125" s="88"/>
      <c r="Q125" s="89"/>
      <c r="R125" s="82"/>
      <c r="S125" s="111" t="e">
        <f>Q125/R120*O120</f>
        <v>#DIV/0!</v>
      </c>
      <c r="T125" s="111" t="e">
        <f t="shared" si="16"/>
        <v>#DIV/0!</v>
      </c>
      <c r="U125" s="111" t="e">
        <f t="shared" si="17"/>
        <v>#DIV/0!</v>
      </c>
    </row>
    <row r="126" spans="1:21" ht="15.75">
      <c r="A126" s="91"/>
      <c r="B126" s="82"/>
      <c r="C126" s="82"/>
      <c r="D126" s="82"/>
      <c r="E126" s="82"/>
      <c r="F126" s="82"/>
      <c r="G126" s="82"/>
      <c r="H126" s="92"/>
      <c r="I126" s="82"/>
      <c r="J126" s="140" t="s">
        <v>1</v>
      </c>
      <c r="K126" s="141" t="s">
        <v>11</v>
      </c>
      <c r="L126" s="142"/>
      <c r="M126" s="143"/>
      <c r="N126" s="128">
        <v>5</v>
      </c>
      <c r="O126" s="135">
        <f>I82*N126/100</f>
        <v>0</v>
      </c>
      <c r="P126" s="88"/>
      <c r="Q126" s="89"/>
      <c r="R126" s="97"/>
      <c r="S126" s="111"/>
      <c r="T126" s="111"/>
      <c r="U126" s="111"/>
    </row>
    <row r="127" spans="1:21" ht="12.75" customHeight="1">
      <c r="A127" s="91"/>
      <c r="B127" s="82"/>
      <c r="C127" s="82"/>
      <c r="D127" s="82"/>
      <c r="E127" s="82"/>
      <c r="F127" s="82"/>
      <c r="G127" s="82"/>
      <c r="H127" s="92"/>
      <c r="I127" s="82"/>
      <c r="J127" s="140"/>
      <c r="K127" s="93" t="s">
        <v>10</v>
      </c>
      <c r="L127" s="144" t="s">
        <v>8</v>
      </c>
      <c r="M127" s="145"/>
      <c r="N127" s="105">
        <v>3</v>
      </c>
      <c r="O127" s="105">
        <f>I82*N127/100</f>
        <v>0</v>
      </c>
      <c r="P127" s="88"/>
      <c r="Q127" s="89"/>
      <c r="R127" s="82">
        <f>Q127+Q128+Q129+Q130+Q131</f>
        <v>0</v>
      </c>
      <c r="S127" s="111" t="e">
        <f>Q127/R127*O127</f>
        <v>#DIV/0!</v>
      </c>
      <c r="T127" s="111" t="e">
        <f aca="true" t="shared" si="18" ref="T127:T137">S127/1.302</f>
        <v>#DIV/0!</v>
      </c>
      <c r="U127" s="111" t="e">
        <f aca="true" t="shared" si="19" ref="U127:U137">S127-T127</f>
        <v>#DIV/0!</v>
      </c>
    </row>
    <row r="128" spans="1:21" ht="12.75">
      <c r="A128" s="91"/>
      <c r="B128" s="82"/>
      <c r="C128" s="82"/>
      <c r="D128" s="82"/>
      <c r="E128" s="82"/>
      <c r="F128" s="82"/>
      <c r="G128" s="82"/>
      <c r="H128" s="92"/>
      <c r="I128" s="82"/>
      <c r="J128" s="140"/>
      <c r="K128" s="93"/>
      <c r="L128" s="146"/>
      <c r="M128" s="147"/>
      <c r="N128" s="105"/>
      <c r="O128" s="105"/>
      <c r="P128" s="88"/>
      <c r="Q128" s="89"/>
      <c r="R128" s="82"/>
      <c r="S128" s="111" t="e">
        <f>Q128/R127*O127</f>
        <v>#DIV/0!</v>
      </c>
      <c r="T128" s="111" t="e">
        <f t="shared" si="18"/>
        <v>#DIV/0!</v>
      </c>
      <c r="U128" s="111" t="e">
        <f t="shared" si="19"/>
        <v>#DIV/0!</v>
      </c>
    </row>
    <row r="129" spans="1:21" ht="12.75">
      <c r="A129" s="91"/>
      <c r="B129" s="82"/>
      <c r="C129" s="82"/>
      <c r="D129" s="82"/>
      <c r="E129" s="82"/>
      <c r="F129" s="82"/>
      <c r="G129" s="82"/>
      <c r="H129" s="92"/>
      <c r="I129" s="82"/>
      <c r="J129" s="140"/>
      <c r="K129" s="93"/>
      <c r="L129" s="146"/>
      <c r="M129" s="147"/>
      <c r="N129" s="105"/>
      <c r="O129" s="105"/>
      <c r="P129" s="88"/>
      <c r="Q129" s="89"/>
      <c r="R129" s="82"/>
      <c r="S129" s="111" t="e">
        <f>Q129/R127*O127</f>
        <v>#DIV/0!</v>
      </c>
      <c r="T129" s="111" t="e">
        <f t="shared" si="18"/>
        <v>#DIV/0!</v>
      </c>
      <c r="U129" s="111" t="e">
        <f t="shared" si="19"/>
        <v>#DIV/0!</v>
      </c>
    </row>
    <row r="130" spans="1:21" ht="12.75">
      <c r="A130" s="91"/>
      <c r="B130" s="82"/>
      <c r="C130" s="82"/>
      <c r="D130" s="82"/>
      <c r="E130" s="82"/>
      <c r="F130" s="82"/>
      <c r="G130" s="82"/>
      <c r="H130" s="92"/>
      <c r="I130" s="82"/>
      <c r="J130" s="140"/>
      <c r="K130" s="93"/>
      <c r="L130" s="146"/>
      <c r="M130" s="147"/>
      <c r="N130" s="105"/>
      <c r="O130" s="105"/>
      <c r="P130" s="88"/>
      <c r="Q130" s="89"/>
      <c r="R130" s="82"/>
      <c r="S130" s="111" t="e">
        <f>Q130/R127*O127</f>
        <v>#DIV/0!</v>
      </c>
      <c r="T130" s="111" t="e">
        <f t="shared" si="18"/>
        <v>#DIV/0!</v>
      </c>
      <c r="U130" s="111" t="e">
        <f t="shared" si="19"/>
        <v>#DIV/0!</v>
      </c>
    </row>
    <row r="131" spans="1:21" ht="12.75">
      <c r="A131" s="91"/>
      <c r="B131" s="82"/>
      <c r="C131" s="82"/>
      <c r="D131" s="82"/>
      <c r="E131" s="82"/>
      <c r="F131" s="82"/>
      <c r="G131" s="82"/>
      <c r="H131" s="92"/>
      <c r="I131" s="82"/>
      <c r="J131" s="140"/>
      <c r="K131" s="93"/>
      <c r="L131" s="148"/>
      <c r="M131" s="149"/>
      <c r="N131" s="105"/>
      <c r="O131" s="105"/>
      <c r="P131" s="88"/>
      <c r="Q131" s="89"/>
      <c r="R131" s="82"/>
      <c r="S131" s="111" t="e">
        <f>Q131/R127*O127</f>
        <v>#DIV/0!</v>
      </c>
      <c r="T131" s="111" t="e">
        <f t="shared" si="18"/>
        <v>#DIV/0!</v>
      </c>
      <c r="U131" s="111" t="e">
        <f t="shared" si="19"/>
        <v>#DIV/0!</v>
      </c>
    </row>
    <row r="132" spans="1:21" ht="12.75" customHeight="1">
      <c r="A132" s="91"/>
      <c r="B132" s="82"/>
      <c r="C132" s="82"/>
      <c r="D132" s="82"/>
      <c r="E132" s="82"/>
      <c r="F132" s="82"/>
      <c r="G132" s="82"/>
      <c r="H132" s="92"/>
      <c r="I132" s="82"/>
      <c r="J132" s="140"/>
      <c r="K132" s="93"/>
      <c r="L132" s="144" t="s">
        <v>9</v>
      </c>
      <c r="M132" s="145"/>
      <c r="N132" s="105">
        <v>2</v>
      </c>
      <c r="O132" s="105">
        <f>I82*N132/100</f>
        <v>0</v>
      </c>
      <c r="P132" s="88"/>
      <c r="Q132" s="89"/>
      <c r="R132" s="82">
        <f>Q132+Q133+Q134+Q135+Q136</f>
        <v>0</v>
      </c>
      <c r="S132" s="111" t="e">
        <f>Q132/R132*O132</f>
        <v>#DIV/0!</v>
      </c>
      <c r="T132" s="111" t="e">
        <f t="shared" si="18"/>
        <v>#DIV/0!</v>
      </c>
      <c r="U132" s="111" t="e">
        <f t="shared" si="19"/>
        <v>#DIV/0!</v>
      </c>
    </row>
    <row r="133" spans="1:21" ht="12.75">
      <c r="A133" s="91"/>
      <c r="B133" s="82"/>
      <c r="C133" s="82"/>
      <c r="D133" s="82"/>
      <c r="E133" s="82"/>
      <c r="F133" s="82"/>
      <c r="G133" s="82"/>
      <c r="H133" s="92"/>
      <c r="I133" s="82"/>
      <c r="J133" s="140"/>
      <c r="K133" s="93"/>
      <c r="L133" s="146"/>
      <c r="M133" s="147"/>
      <c r="N133" s="105"/>
      <c r="O133" s="105"/>
      <c r="P133" s="88"/>
      <c r="Q133" s="89"/>
      <c r="R133" s="82"/>
      <c r="S133" s="111" t="e">
        <f>Q133/R132*O132</f>
        <v>#DIV/0!</v>
      </c>
      <c r="T133" s="111" t="e">
        <f t="shared" si="18"/>
        <v>#DIV/0!</v>
      </c>
      <c r="U133" s="111" t="e">
        <f t="shared" si="19"/>
        <v>#DIV/0!</v>
      </c>
    </row>
    <row r="134" spans="1:21" ht="12.75">
      <c r="A134" s="91"/>
      <c r="B134" s="82"/>
      <c r="C134" s="82"/>
      <c r="D134" s="82"/>
      <c r="E134" s="82"/>
      <c r="F134" s="82"/>
      <c r="G134" s="82"/>
      <c r="H134" s="92"/>
      <c r="I134" s="82"/>
      <c r="J134" s="140"/>
      <c r="K134" s="93"/>
      <c r="L134" s="146"/>
      <c r="M134" s="147"/>
      <c r="N134" s="105"/>
      <c r="O134" s="105"/>
      <c r="P134" s="88"/>
      <c r="Q134" s="89"/>
      <c r="R134" s="82"/>
      <c r="S134" s="111" t="e">
        <f>Q134/R132*O132</f>
        <v>#DIV/0!</v>
      </c>
      <c r="T134" s="111" t="e">
        <f t="shared" si="18"/>
        <v>#DIV/0!</v>
      </c>
      <c r="U134" s="111" t="e">
        <f t="shared" si="19"/>
        <v>#DIV/0!</v>
      </c>
    </row>
    <row r="135" spans="1:21" ht="12.75">
      <c r="A135" s="91"/>
      <c r="B135" s="82"/>
      <c r="C135" s="82"/>
      <c r="D135" s="82"/>
      <c r="E135" s="82"/>
      <c r="F135" s="82"/>
      <c r="G135" s="82"/>
      <c r="H135" s="92"/>
      <c r="I135" s="82"/>
      <c r="J135" s="140"/>
      <c r="K135" s="93"/>
      <c r="L135" s="146"/>
      <c r="M135" s="147"/>
      <c r="N135" s="105"/>
      <c r="O135" s="105"/>
      <c r="P135" s="88"/>
      <c r="Q135" s="89"/>
      <c r="R135" s="82"/>
      <c r="S135" s="111" t="e">
        <f>Q135/R132*O132</f>
        <v>#DIV/0!</v>
      </c>
      <c r="T135" s="111" t="e">
        <f t="shared" si="18"/>
        <v>#DIV/0!</v>
      </c>
      <c r="U135" s="111" t="e">
        <f t="shared" si="19"/>
        <v>#DIV/0!</v>
      </c>
    </row>
    <row r="136" spans="1:21" ht="12.75" customHeight="1">
      <c r="A136" s="91"/>
      <c r="B136" s="82"/>
      <c r="C136" s="82"/>
      <c r="D136" s="82"/>
      <c r="E136" s="82"/>
      <c r="F136" s="82"/>
      <c r="G136" s="82"/>
      <c r="H136" s="92"/>
      <c r="I136" s="82"/>
      <c r="J136" s="140"/>
      <c r="K136" s="93"/>
      <c r="L136" s="148"/>
      <c r="M136" s="149"/>
      <c r="N136" s="105"/>
      <c r="O136" s="105"/>
      <c r="P136" s="88"/>
      <c r="Q136" s="89"/>
      <c r="R136" s="82"/>
      <c r="S136" s="111" t="e">
        <f>Q136/R132*O132</f>
        <v>#DIV/0!</v>
      </c>
      <c r="T136" s="111" t="e">
        <f t="shared" si="18"/>
        <v>#DIV/0!</v>
      </c>
      <c r="U136" s="111" t="e">
        <f t="shared" si="19"/>
        <v>#DIV/0!</v>
      </c>
    </row>
    <row r="137" spans="1:21" ht="36" customHeight="1">
      <c r="A137" s="115"/>
      <c r="B137" s="82"/>
      <c r="C137" s="82"/>
      <c r="D137" s="82"/>
      <c r="E137" s="82"/>
      <c r="F137" s="82"/>
      <c r="G137" s="82"/>
      <c r="H137" s="116"/>
      <c r="I137" s="82"/>
      <c r="J137" s="125" t="s">
        <v>134</v>
      </c>
      <c r="K137" s="126"/>
      <c r="L137" s="126"/>
      <c r="M137" s="127"/>
      <c r="N137" s="128">
        <v>5</v>
      </c>
      <c r="O137" s="135">
        <f>I82*N137/100</f>
        <v>0</v>
      </c>
      <c r="P137" s="88"/>
      <c r="Q137" s="89"/>
      <c r="R137" s="97"/>
      <c r="S137" s="111">
        <f>O137</f>
        <v>0</v>
      </c>
      <c r="T137" s="111">
        <f t="shared" si="18"/>
        <v>0</v>
      </c>
      <c r="U137" s="111">
        <f t="shared" si="19"/>
        <v>0</v>
      </c>
    </row>
    <row r="138" spans="1:21" ht="15.75" hidden="1">
      <c r="A138" s="118"/>
      <c r="B138" s="97"/>
      <c r="C138" s="97"/>
      <c r="D138" s="97"/>
      <c r="E138" s="150">
        <f>45%+2%*H139</f>
        <v>0.45</v>
      </c>
      <c r="F138" s="150">
        <f>55%-2%*H139</f>
        <v>0.55</v>
      </c>
      <c r="G138" s="97"/>
      <c r="H138" s="121"/>
      <c r="I138" s="97"/>
      <c r="J138" s="131"/>
      <c r="K138" s="132"/>
      <c r="L138" s="132"/>
      <c r="M138" s="133"/>
      <c r="N138" s="128"/>
      <c r="O138" s="135"/>
      <c r="P138" s="88"/>
      <c r="Q138" s="89"/>
      <c r="R138" s="97"/>
      <c r="S138" s="111"/>
      <c r="T138" s="111"/>
      <c r="U138" s="111"/>
    </row>
    <row r="139" spans="1:21" ht="15.75" customHeight="1">
      <c r="A139" s="81" t="s">
        <v>185</v>
      </c>
      <c r="B139" s="82">
        <v>0</v>
      </c>
      <c r="C139" s="82">
        <v>6000</v>
      </c>
      <c r="D139" s="82">
        <f>C139*B139</f>
        <v>0</v>
      </c>
      <c r="E139" s="82">
        <f>D139*E138</f>
        <v>0</v>
      </c>
      <c r="F139" s="82">
        <f>D139*F138</f>
        <v>0</v>
      </c>
      <c r="G139" s="82">
        <f>F139*0.15</f>
        <v>0</v>
      </c>
      <c r="H139" s="83"/>
      <c r="I139" s="82">
        <f>F139-G139</f>
        <v>0</v>
      </c>
      <c r="J139" s="84" t="s">
        <v>25</v>
      </c>
      <c r="K139" s="125" t="s">
        <v>5</v>
      </c>
      <c r="L139" s="126"/>
      <c r="M139" s="127"/>
      <c r="N139" s="128">
        <v>72</v>
      </c>
      <c r="O139" s="128">
        <f>I139*N139/100</f>
        <v>0</v>
      </c>
      <c r="P139" s="88"/>
      <c r="Q139" s="89"/>
      <c r="R139" s="97"/>
      <c r="S139" s="111"/>
      <c r="T139" s="111"/>
      <c r="U139" s="111"/>
    </row>
    <row r="140" spans="1:21" ht="15.75" customHeight="1">
      <c r="A140" s="91"/>
      <c r="B140" s="82"/>
      <c r="C140" s="82"/>
      <c r="D140" s="82"/>
      <c r="E140" s="82"/>
      <c r="F140" s="82"/>
      <c r="G140" s="82"/>
      <c r="H140" s="92"/>
      <c r="I140" s="82"/>
      <c r="J140" s="84"/>
      <c r="K140" s="93" t="s">
        <v>10</v>
      </c>
      <c r="L140" s="151" t="s">
        <v>7</v>
      </c>
      <c r="M140" s="152"/>
      <c r="N140" s="110">
        <v>33</v>
      </c>
      <c r="O140" s="110">
        <f>I139*N140/100</f>
        <v>0</v>
      </c>
      <c r="P140" s="88"/>
      <c r="Q140" s="89"/>
      <c r="R140" s="97"/>
      <c r="S140" s="111"/>
      <c r="T140" s="111"/>
      <c r="U140" s="111"/>
    </row>
    <row r="141" spans="1:21" ht="25.5">
      <c r="A141" s="91"/>
      <c r="B141" s="82"/>
      <c r="C141" s="82"/>
      <c r="D141" s="82"/>
      <c r="E141" s="82"/>
      <c r="F141" s="82"/>
      <c r="G141" s="82"/>
      <c r="H141" s="92"/>
      <c r="I141" s="82"/>
      <c r="J141" s="84"/>
      <c r="K141" s="93"/>
      <c r="L141" s="68" t="s">
        <v>10</v>
      </c>
      <c r="M141" s="98" t="s">
        <v>165</v>
      </c>
      <c r="N141" s="135">
        <v>4</v>
      </c>
      <c r="O141" s="97">
        <f>I139*N141/100</f>
        <v>0</v>
      </c>
      <c r="P141" s="88"/>
      <c r="Q141" s="89"/>
      <c r="R141" s="97"/>
      <c r="S141" s="111">
        <f>O141</f>
        <v>0</v>
      </c>
      <c r="T141" s="111">
        <f aca="true" t="shared" si="20" ref="T141:T146">S141/1.302</f>
        <v>0</v>
      </c>
      <c r="U141" s="111">
        <f aca="true" t="shared" si="21" ref="U141:U146">S141-T141</f>
        <v>0</v>
      </c>
    </row>
    <row r="142" spans="1:21" ht="25.5">
      <c r="A142" s="91"/>
      <c r="B142" s="82"/>
      <c r="C142" s="82"/>
      <c r="D142" s="82"/>
      <c r="E142" s="82"/>
      <c r="F142" s="82"/>
      <c r="G142" s="82"/>
      <c r="H142" s="92"/>
      <c r="I142" s="82"/>
      <c r="J142" s="84"/>
      <c r="K142" s="93"/>
      <c r="L142" s="68"/>
      <c r="M142" s="98" t="s">
        <v>167</v>
      </c>
      <c r="N142" s="135">
        <v>6</v>
      </c>
      <c r="O142" s="97">
        <f>N142*I139/100</f>
        <v>0</v>
      </c>
      <c r="P142" s="88"/>
      <c r="Q142" s="89"/>
      <c r="R142" s="97"/>
      <c r="S142" s="111">
        <f>O142</f>
        <v>0</v>
      </c>
      <c r="T142" s="111">
        <f t="shared" si="20"/>
        <v>0</v>
      </c>
      <c r="U142" s="111">
        <f t="shared" si="21"/>
        <v>0</v>
      </c>
    </row>
    <row r="143" spans="1:21" ht="12.75" customHeight="1">
      <c r="A143" s="91"/>
      <c r="B143" s="82"/>
      <c r="C143" s="82"/>
      <c r="D143" s="82"/>
      <c r="E143" s="82"/>
      <c r="F143" s="82"/>
      <c r="G143" s="82"/>
      <c r="H143" s="92"/>
      <c r="I143" s="82"/>
      <c r="J143" s="84"/>
      <c r="K143" s="93"/>
      <c r="L143" s="68"/>
      <c r="M143" s="104" t="s">
        <v>166</v>
      </c>
      <c r="N143" s="136">
        <v>18</v>
      </c>
      <c r="O143" s="82">
        <f>I139*N143/100</f>
        <v>0</v>
      </c>
      <c r="P143" s="88"/>
      <c r="Q143" s="89"/>
      <c r="R143" s="82">
        <f>Q143+Q145+Q144</f>
        <v>0</v>
      </c>
      <c r="S143" s="111" t="e">
        <f>Q143/R143*O143</f>
        <v>#DIV/0!</v>
      </c>
      <c r="T143" s="111" t="e">
        <f t="shared" si="20"/>
        <v>#DIV/0!</v>
      </c>
      <c r="U143" s="111" t="e">
        <f t="shared" si="21"/>
        <v>#DIV/0!</v>
      </c>
    </row>
    <row r="144" spans="1:21" ht="12.75" customHeight="1">
      <c r="A144" s="91"/>
      <c r="B144" s="82"/>
      <c r="C144" s="82"/>
      <c r="D144" s="82"/>
      <c r="E144" s="82"/>
      <c r="F144" s="82"/>
      <c r="G144" s="82"/>
      <c r="H144" s="92"/>
      <c r="I144" s="82"/>
      <c r="J144" s="84"/>
      <c r="K144" s="93"/>
      <c r="L144" s="68"/>
      <c r="M144" s="104"/>
      <c r="N144" s="136"/>
      <c r="O144" s="82"/>
      <c r="P144" s="101"/>
      <c r="Q144" s="89"/>
      <c r="R144" s="82"/>
      <c r="S144" s="111" t="e">
        <f>Q144/R143*O143</f>
        <v>#DIV/0!</v>
      </c>
      <c r="T144" s="111" t="e">
        <f t="shared" si="20"/>
        <v>#DIV/0!</v>
      </c>
      <c r="U144" s="111" t="e">
        <f t="shared" si="21"/>
        <v>#DIV/0!</v>
      </c>
    </row>
    <row r="145" spans="1:21" ht="12.75" customHeight="1">
      <c r="A145" s="91"/>
      <c r="B145" s="82"/>
      <c r="C145" s="82"/>
      <c r="D145" s="82"/>
      <c r="E145" s="82"/>
      <c r="F145" s="82"/>
      <c r="G145" s="82"/>
      <c r="H145" s="92"/>
      <c r="I145" s="82"/>
      <c r="J145" s="84"/>
      <c r="K145" s="93"/>
      <c r="L145" s="68"/>
      <c r="M145" s="104"/>
      <c r="N145" s="136"/>
      <c r="O145" s="82"/>
      <c r="P145" s="88"/>
      <c r="Q145" s="89"/>
      <c r="R145" s="82"/>
      <c r="S145" s="111" t="e">
        <f>Q145/R143*O143</f>
        <v>#DIV/0!</v>
      </c>
      <c r="T145" s="111" t="e">
        <f t="shared" si="20"/>
        <v>#DIV/0!</v>
      </c>
      <c r="U145" s="111" t="e">
        <f t="shared" si="21"/>
        <v>#DIV/0!</v>
      </c>
    </row>
    <row r="146" spans="1:21" ht="15">
      <c r="A146" s="91"/>
      <c r="B146" s="82"/>
      <c r="C146" s="82"/>
      <c r="D146" s="82"/>
      <c r="E146" s="82"/>
      <c r="F146" s="82"/>
      <c r="G146" s="82"/>
      <c r="H146" s="92"/>
      <c r="I146" s="82"/>
      <c r="J146" s="84"/>
      <c r="K146" s="93"/>
      <c r="L146" s="68"/>
      <c r="M146" s="98" t="s">
        <v>19</v>
      </c>
      <c r="N146" s="135">
        <v>5</v>
      </c>
      <c r="O146" s="97">
        <f>I139*N146/100</f>
        <v>0</v>
      </c>
      <c r="P146" s="88"/>
      <c r="Q146" s="89"/>
      <c r="R146" s="97"/>
      <c r="S146" s="111">
        <f>O146</f>
        <v>0</v>
      </c>
      <c r="T146" s="111">
        <f t="shared" si="20"/>
        <v>0</v>
      </c>
      <c r="U146" s="111">
        <f t="shared" si="21"/>
        <v>0</v>
      </c>
    </row>
    <row r="147" spans="1:21" ht="30.75" customHeight="1">
      <c r="A147" s="91"/>
      <c r="B147" s="82"/>
      <c r="C147" s="82"/>
      <c r="D147" s="82"/>
      <c r="E147" s="82"/>
      <c r="F147" s="82"/>
      <c r="G147" s="82"/>
      <c r="H147" s="92"/>
      <c r="I147" s="82"/>
      <c r="J147" s="84"/>
      <c r="K147" s="93"/>
      <c r="L147" s="151" t="s">
        <v>8</v>
      </c>
      <c r="M147" s="152"/>
      <c r="N147" s="128">
        <v>31</v>
      </c>
      <c r="O147" s="110">
        <f>I139*N147/100</f>
        <v>0</v>
      </c>
      <c r="P147" s="88"/>
      <c r="Q147" s="89"/>
      <c r="R147" s="97"/>
      <c r="S147" s="111"/>
      <c r="T147" s="111"/>
      <c r="U147" s="111"/>
    </row>
    <row r="148" spans="1:21" ht="15">
      <c r="A148" s="91"/>
      <c r="B148" s="82"/>
      <c r="C148" s="82"/>
      <c r="D148" s="82"/>
      <c r="E148" s="82"/>
      <c r="F148" s="82"/>
      <c r="G148" s="82"/>
      <c r="H148" s="92"/>
      <c r="I148" s="82"/>
      <c r="J148" s="84"/>
      <c r="K148" s="93"/>
      <c r="L148" s="68" t="s">
        <v>10</v>
      </c>
      <c r="M148" s="98" t="s">
        <v>20</v>
      </c>
      <c r="N148" s="135">
        <v>3</v>
      </c>
      <c r="O148" s="97">
        <f>I139*N148/100</f>
        <v>0</v>
      </c>
      <c r="P148" s="88"/>
      <c r="Q148" s="89"/>
      <c r="R148" s="97"/>
      <c r="S148" s="111">
        <f>O148</f>
        <v>0</v>
      </c>
      <c r="T148" s="111">
        <f aca="true" t="shared" si="22" ref="T148:T158">S148/1.302</f>
        <v>0</v>
      </c>
      <c r="U148" s="111">
        <f aca="true" t="shared" si="23" ref="U148:U158">S148-T148</f>
        <v>0</v>
      </c>
    </row>
    <row r="149" spans="1:21" ht="12.75">
      <c r="A149" s="91"/>
      <c r="B149" s="82"/>
      <c r="C149" s="82"/>
      <c r="D149" s="82"/>
      <c r="E149" s="82"/>
      <c r="F149" s="82"/>
      <c r="G149" s="82"/>
      <c r="H149" s="92"/>
      <c r="I149" s="82"/>
      <c r="J149" s="84"/>
      <c r="K149" s="93"/>
      <c r="L149" s="68"/>
      <c r="M149" s="104" t="s">
        <v>173</v>
      </c>
      <c r="N149" s="136">
        <v>14.1</v>
      </c>
      <c r="O149" s="82">
        <f>I139*N149/100</f>
        <v>0</v>
      </c>
      <c r="P149" s="88"/>
      <c r="Q149" s="89"/>
      <c r="R149" s="82">
        <f>Q149+Q151+Q152+Q150</f>
        <v>0</v>
      </c>
      <c r="S149" s="111" t="e">
        <f>Q149/R149*O149</f>
        <v>#DIV/0!</v>
      </c>
      <c r="T149" s="111" t="e">
        <f t="shared" si="22"/>
        <v>#DIV/0!</v>
      </c>
      <c r="U149" s="111" t="e">
        <f t="shared" si="23"/>
        <v>#DIV/0!</v>
      </c>
    </row>
    <row r="150" spans="1:21" ht="12.75">
      <c r="A150" s="91"/>
      <c r="B150" s="82"/>
      <c r="C150" s="82"/>
      <c r="D150" s="82"/>
      <c r="E150" s="82"/>
      <c r="F150" s="82"/>
      <c r="G150" s="82"/>
      <c r="H150" s="92"/>
      <c r="I150" s="82"/>
      <c r="J150" s="84"/>
      <c r="K150" s="93"/>
      <c r="L150" s="68"/>
      <c r="M150" s="104"/>
      <c r="N150" s="136"/>
      <c r="O150" s="82"/>
      <c r="P150" s="88"/>
      <c r="Q150" s="89"/>
      <c r="R150" s="82"/>
      <c r="S150" s="111" t="e">
        <f>Q150/R149*O149</f>
        <v>#DIV/0!</v>
      </c>
      <c r="T150" s="111" t="e">
        <f t="shared" si="22"/>
        <v>#DIV/0!</v>
      </c>
      <c r="U150" s="111" t="e">
        <f t="shared" si="23"/>
        <v>#DIV/0!</v>
      </c>
    </row>
    <row r="151" spans="1:21" ht="12.75">
      <c r="A151" s="91"/>
      <c r="B151" s="82"/>
      <c r="C151" s="82"/>
      <c r="D151" s="82"/>
      <c r="E151" s="82"/>
      <c r="F151" s="82"/>
      <c r="G151" s="82"/>
      <c r="H151" s="92"/>
      <c r="I151" s="82"/>
      <c r="J151" s="84"/>
      <c r="K151" s="93"/>
      <c r="L151" s="68"/>
      <c r="M151" s="104"/>
      <c r="N151" s="136"/>
      <c r="O151" s="82"/>
      <c r="P151" s="88"/>
      <c r="Q151" s="89"/>
      <c r="R151" s="82"/>
      <c r="S151" s="111" t="e">
        <f>Q151/R149*O149</f>
        <v>#DIV/0!</v>
      </c>
      <c r="T151" s="111" t="e">
        <f t="shared" si="22"/>
        <v>#DIV/0!</v>
      </c>
      <c r="U151" s="111" t="e">
        <f t="shared" si="23"/>
        <v>#DIV/0!</v>
      </c>
    </row>
    <row r="152" spans="1:21" ht="12.75">
      <c r="A152" s="91"/>
      <c r="B152" s="82"/>
      <c r="C152" s="82"/>
      <c r="D152" s="82"/>
      <c r="E152" s="82"/>
      <c r="F152" s="82"/>
      <c r="G152" s="82"/>
      <c r="H152" s="92"/>
      <c r="I152" s="82"/>
      <c r="J152" s="84"/>
      <c r="K152" s="93"/>
      <c r="L152" s="68"/>
      <c r="M152" s="104"/>
      <c r="N152" s="136"/>
      <c r="O152" s="82"/>
      <c r="P152" s="88"/>
      <c r="Q152" s="89"/>
      <c r="R152" s="82"/>
      <c r="S152" s="111" t="e">
        <f>Q152/R149*O149</f>
        <v>#DIV/0!</v>
      </c>
      <c r="T152" s="111" t="e">
        <f t="shared" si="22"/>
        <v>#DIV/0!</v>
      </c>
      <c r="U152" s="111" t="e">
        <f t="shared" si="23"/>
        <v>#DIV/0!</v>
      </c>
    </row>
    <row r="153" spans="1:21" ht="25.5">
      <c r="A153" s="91"/>
      <c r="B153" s="82"/>
      <c r="C153" s="82"/>
      <c r="D153" s="82"/>
      <c r="E153" s="82"/>
      <c r="F153" s="82"/>
      <c r="G153" s="82"/>
      <c r="H153" s="92"/>
      <c r="I153" s="82"/>
      <c r="J153" s="84"/>
      <c r="K153" s="93"/>
      <c r="L153" s="68"/>
      <c r="M153" s="98" t="s">
        <v>200</v>
      </c>
      <c r="N153" s="135">
        <v>3</v>
      </c>
      <c r="O153" s="97">
        <f>I139*N153/100</f>
        <v>0</v>
      </c>
      <c r="P153" s="88"/>
      <c r="Q153" s="89"/>
      <c r="R153" s="97"/>
      <c r="S153" s="111">
        <f>O153</f>
        <v>0</v>
      </c>
      <c r="T153" s="111">
        <f t="shared" si="22"/>
        <v>0</v>
      </c>
      <c r="U153" s="111">
        <f t="shared" si="23"/>
        <v>0</v>
      </c>
    </row>
    <row r="154" spans="1:21" ht="12.75" customHeight="1">
      <c r="A154" s="91"/>
      <c r="B154" s="82"/>
      <c r="C154" s="82"/>
      <c r="D154" s="82"/>
      <c r="E154" s="82"/>
      <c r="F154" s="82"/>
      <c r="G154" s="82"/>
      <c r="H154" s="92"/>
      <c r="I154" s="82"/>
      <c r="J154" s="84"/>
      <c r="K154" s="93"/>
      <c r="L154" s="68"/>
      <c r="M154" s="104" t="s">
        <v>23</v>
      </c>
      <c r="N154" s="136">
        <v>11</v>
      </c>
      <c r="O154" s="82">
        <f>I139*N154/100</f>
        <v>0</v>
      </c>
      <c r="P154" s="88"/>
      <c r="Q154" s="89"/>
      <c r="R154" s="82">
        <f>Q154+Q155+Q156+Q157+Q158</f>
        <v>0</v>
      </c>
      <c r="S154" s="111" t="e">
        <f>Q154/R154*O154</f>
        <v>#DIV/0!</v>
      </c>
      <c r="T154" s="111" t="e">
        <f t="shared" si="22"/>
        <v>#DIV/0!</v>
      </c>
      <c r="U154" s="111" t="e">
        <f t="shared" si="23"/>
        <v>#DIV/0!</v>
      </c>
    </row>
    <row r="155" spans="1:21" ht="12.75">
      <c r="A155" s="91"/>
      <c r="B155" s="82"/>
      <c r="C155" s="82"/>
      <c r="D155" s="82"/>
      <c r="E155" s="82"/>
      <c r="F155" s="82"/>
      <c r="G155" s="82"/>
      <c r="H155" s="92"/>
      <c r="I155" s="82"/>
      <c r="J155" s="84"/>
      <c r="K155" s="93"/>
      <c r="L155" s="68"/>
      <c r="M155" s="104"/>
      <c r="N155" s="136"/>
      <c r="O155" s="82"/>
      <c r="P155" s="88"/>
      <c r="Q155" s="89"/>
      <c r="R155" s="82"/>
      <c r="S155" s="111" t="e">
        <f>Q155/R154*O154</f>
        <v>#DIV/0!</v>
      </c>
      <c r="T155" s="111" t="e">
        <f t="shared" si="22"/>
        <v>#DIV/0!</v>
      </c>
      <c r="U155" s="111" t="e">
        <f t="shared" si="23"/>
        <v>#DIV/0!</v>
      </c>
    </row>
    <row r="156" spans="1:21" ht="12.75">
      <c r="A156" s="91"/>
      <c r="B156" s="82"/>
      <c r="C156" s="82"/>
      <c r="D156" s="82"/>
      <c r="E156" s="82"/>
      <c r="F156" s="82"/>
      <c r="G156" s="82"/>
      <c r="H156" s="92"/>
      <c r="I156" s="82"/>
      <c r="J156" s="84"/>
      <c r="K156" s="93"/>
      <c r="L156" s="68"/>
      <c r="M156" s="104"/>
      <c r="N156" s="136"/>
      <c r="O156" s="82"/>
      <c r="P156" s="88"/>
      <c r="Q156" s="89"/>
      <c r="R156" s="82"/>
      <c r="S156" s="111" t="e">
        <f>Q156/R154*O154</f>
        <v>#DIV/0!</v>
      </c>
      <c r="T156" s="111" t="e">
        <f t="shared" si="22"/>
        <v>#DIV/0!</v>
      </c>
      <c r="U156" s="111" t="e">
        <f t="shared" si="23"/>
        <v>#DIV/0!</v>
      </c>
    </row>
    <row r="157" spans="1:21" ht="12.75">
      <c r="A157" s="91"/>
      <c r="B157" s="82"/>
      <c r="C157" s="82"/>
      <c r="D157" s="82"/>
      <c r="E157" s="82"/>
      <c r="F157" s="82"/>
      <c r="G157" s="82"/>
      <c r="H157" s="92"/>
      <c r="I157" s="82"/>
      <c r="J157" s="84"/>
      <c r="K157" s="93"/>
      <c r="L157" s="68"/>
      <c r="M157" s="104"/>
      <c r="N157" s="136"/>
      <c r="O157" s="82"/>
      <c r="P157" s="88"/>
      <c r="Q157" s="89"/>
      <c r="R157" s="82"/>
      <c r="S157" s="111" t="e">
        <f>Q157/R154*O154</f>
        <v>#DIV/0!</v>
      </c>
      <c r="T157" s="111" t="e">
        <f t="shared" si="22"/>
        <v>#DIV/0!</v>
      </c>
      <c r="U157" s="111" t="e">
        <f t="shared" si="23"/>
        <v>#DIV/0!</v>
      </c>
    </row>
    <row r="158" spans="1:21" ht="12.75">
      <c r="A158" s="91"/>
      <c r="B158" s="82"/>
      <c r="C158" s="82"/>
      <c r="D158" s="82"/>
      <c r="E158" s="82"/>
      <c r="F158" s="82"/>
      <c r="G158" s="82"/>
      <c r="H158" s="92"/>
      <c r="I158" s="82"/>
      <c r="J158" s="84"/>
      <c r="K158" s="93"/>
      <c r="L158" s="68"/>
      <c r="M158" s="104"/>
      <c r="N158" s="136"/>
      <c r="O158" s="82"/>
      <c r="P158" s="88"/>
      <c r="Q158" s="89"/>
      <c r="R158" s="82"/>
      <c r="S158" s="111" t="e">
        <f>Q158/R154*O154</f>
        <v>#DIV/0!</v>
      </c>
      <c r="T158" s="111" t="e">
        <f t="shared" si="22"/>
        <v>#DIV/0!</v>
      </c>
      <c r="U158" s="111" t="e">
        <f t="shared" si="23"/>
        <v>#DIV/0!</v>
      </c>
    </row>
    <row r="159" spans="1:21" ht="27.75" customHeight="1">
      <c r="A159" s="91"/>
      <c r="B159" s="82"/>
      <c r="C159" s="82"/>
      <c r="D159" s="82"/>
      <c r="E159" s="82"/>
      <c r="F159" s="82"/>
      <c r="G159" s="82"/>
      <c r="H159" s="92"/>
      <c r="I159" s="82"/>
      <c r="J159" s="84"/>
      <c r="K159" s="93"/>
      <c r="L159" s="151" t="s">
        <v>9</v>
      </c>
      <c r="M159" s="152"/>
      <c r="N159" s="128">
        <v>8</v>
      </c>
      <c r="O159" s="110">
        <f>I139*N159/100</f>
        <v>0</v>
      </c>
      <c r="P159" s="88"/>
      <c r="Q159" s="89"/>
      <c r="R159" s="97"/>
      <c r="S159" s="111"/>
      <c r="T159" s="111"/>
      <c r="U159" s="111"/>
    </row>
    <row r="160" spans="1:21" ht="12.75">
      <c r="A160" s="91"/>
      <c r="B160" s="82"/>
      <c r="C160" s="82"/>
      <c r="D160" s="82"/>
      <c r="E160" s="82"/>
      <c r="F160" s="82"/>
      <c r="G160" s="82"/>
      <c r="H160" s="92"/>
      <c r="I160" s="82"/>
      <c r="J160" s="84"/>
      <c r="K160" s="93"/>
      <c r="L160" s="64" t="s">
        <v>10</v>
      </c>
      <c r="M160" s="153" t="s">
        <v>24</v>
      </c>
      <c r="N160" s="99">
        <v>1</v>
      </c>
      <c r="O160" s="97">
        <f>I139*N160/100</f>
        <v>0</v>
      </c>
      <c r="P160" s="88"/>
      <c r="Q160" s="89"/>
      <c r="R160" s="97"/>
      <c r="S160" s="111"/>
      <c r="T160" s="111"/>
      <c r="U160" s="111"/>
    </row>
    <row r="161" spans="1:21" ht="12.75" customHeight="1">
      <c r="A161" s="91"/>
      <c r="B161" s="82"/>
      <c r="C161" s="82"/>
      <c r="D161" s="82"/>
      <c r="E161" s="82"/>
      <c r="F161" s="82"/>
      <c r="G161" s="82"/>
      <c r="H161" s="92"/>
      <c r="I161" s="82"/>
      <c r="J161" s="84"/>
      <c r="K161" s="93"/>
      <c r="L161" s="67"/>
      <c r="M161" s="104" t="s">
        <v>164</v>
      </c>
      <c r="N161" s="136">
        <v>3</v>
      </c>
      <c r="O161" s="82">
        <f>I139*N161/100</f>
        <v>0</v>
      </c>
      <c r="P161" s="88"/>
      <c r="Q161" s="89"/>
      <c r="R161" s="82">
        <f>Q161+Q162+Q163+Q164+Q165</f>
        <v>0</v>
      </c>
      <c r="S161" s="111" t="e">
        <f>Q161/R161*O161</f>
        <v>#DIV/0!</v>
      </c>
      <c r="T161" s="111" t="e">
        <f aca="true" t="shared" si="24" ref="T161:T171">S161/1.302</f>
        <v>#DIV/0!</v>
      </c>
      <c r="U161" s="111" t="e">
        <f aca="true" t="shared" si="25" ref="U161:U171">S161-T161</f>
        <v>#DIV/0!</v>
      </c>
    </row>
    <row r="162" spans="1:21" ht="12.75" customHeight="1">
      <c r="A162" s="91"/>
      <c r="B162" s="82"/>
      <c r="C162" s="82"/>
      <c r="D162" s="82"/>
      <c r="E162" s="82"/>
      <c r="F162" s="82"/>
      <c r="G162" s="82"/>
      <c r="H162" s="92"/>
      <c r="I162" s="82"/>
      <c r="J162" s="84"/>
      <c r="K162" s="93"/>
      <c r="L162" s="67"/>
      <c r="M162" s="104"/>
      <c r="N162" s="136"/>
      <c r="O162" s="82"/>
      <c r="P162" s="88"/>
      <c r="Q162" s="89"/>
      <c r="R162" s="82"/>
      <c r="S162" s="111" t="e">
        <f>Q162/R161*O161</f>
        <v>#DIV/0!</v>
      </c>
      <c r="T162" s="111" t="e">
        <f t="shared" si="24"/>
        <v>#DIV/0!</v>
      </c>
      <c r="U162" s="111" t="e">
        <f t="shared" si="25"/>
        <v>#DIV/0!</v>
      </c>
    </row>
    <row r="163" spans="1:21" ht="12.75" customHeight="1">
      <c r="A163" s="91"/>
      <c r="B163" s="82"/>
      <c r="C163" s="82"/>
      <c r="D163" s="82"/>
      <c r="E163" s="82"/>
      <c r="F163" s="82"/>
      <c r="G163" s="82"/>
      <c r="H163" s="92"/>
      <c r="I163" s="82"/>
      <c r="J163" s="84"/>
      <c r="K163" s="93"/>
      <c r="L163" s="67"/>
      <c r="M163" s="104"/>
      <c r="N163" s="136"/>
      <c r="O163" s="82"/>
      <c r="P163" s="88"/>
      <c r="Q163" s="89"/>
      <c r="R163" s="82"/>
      <c r="S163" s="111" t="e">
        <f>Q163/R161*O161</f>
        <v>#DIV/0!</v>
      </c>
      <c r="T163" s="111" t="e">
        <f t="shared" si="24"/>
        <v>#DIV/0!</v>
      </c>
      <c r="U163" s="111" t="e">
        <f t="shared" si="25"/>
        <v>#DIV/0!</v>
      </c>
    </row>
    <row r="164" spans="1:21" ht="12.75" customHeight="1">
      <c r="A164" s="91"/>
      <c r="B164" s="82"/>
      <c r="C164" s="82"/>
      <c r="D164" s="82"/>
      <c r="E164" s="82"/>
      <c r="F164" s="82"/>
      <c r="G164" s="82"/>
      <c r="H164" s="92"/>
      <c r="I164" s="82"/>
      <c r="J164" s="84"/>
      <c r="K164" s="93"/>
      <c r="L164" s="67"/>
      <c r="M164" s="104"/>
      <c r="N164" s="136"/>
      <c r="O164" s="82"/>
      <c r="P164" s="88"/>
      <c r="Q164" s="89"/>
      <c r="R164" s="82"/>
      <c r="S164" s="111" t="e">
        <f>Q164/R161*O161</f>
        <v>#DIV/0!</v>
      </c>
      <c r="T164" s="111" t="e">
        <f t="shared" si="24"/>
        <v>#DIV/0!</v>
      </c>
      <c r="U164" s="111" t="e">
        <f t="shared" si="25"/>
        <v>#DIV/0!</v>
      </c>
    </row>
    <row r="165" spans="1:21" ht="12.75" customHeight="1">
      <c r="A165" s="91"/>
      <c r="B165" s="82"/>
      <c r="C165" s="82"/>
      <c r="D165" s="82"/>
      <c r="E165" s="82"/>
      <c r="F165" s="82"/>
      <c r="G165" s="82"/>
      <c r="H165" s="92"/>
      <c r="I165" s="82"/>
      <c r="J165" s="84"/>
      <c r="K165" s="93"/>
      <c r="L165" s="67"/>
      <c r="M165" s="104"/>
      <c r="N165" s="136"/>
      <c r="O165" s="82"/>
      <c r="P165" s="88"/>
      <c r="Q165" s="89"/>
      <c r="R165" s="82"/>
      <c r="S165" s="111" t="e">
        <f>Q165/R161*O161</f>
        <v>#DIV/0!</v>
      </c>
      <c r="T165" s="111" t="e">
        <f t="shared" si="24"/>
        <v>#DIV/0!</v>
      </c>
      <c r="U165" s="111" t="e">
        <f t="shared" si="25"/>
        <v>#DIV/0!</v>
      </c>
    </row>
    <row r="166" spans="1:21" ht="12.75" customHeight="1">
      <c r="A166" s="91"/>
      <c r="B166" s="82"/>
      <c r="C166" s="82"/>
      <c r="D166" s="82"/>
      <c r="E166" s="82"/>
      <c r="F166" s="82"/>
      <c r="G166" s="82"/>
      <c r="H166" s="92"/>
      <c r="I166" s="82"/>
      <c r="J166" s="84"/>
      <c r="K166" s="93"/>
      <c r="L166" s="67"/>
      <c r="M166" s="104" t="s">
        <v>163</v>
      </c>
      <c r="N166" s="136">
        <v>3</v>
      </c>
      <c r="O166" s="82">
        <f>I139*N166/100</f>
        <v>0</v>
      </c>
      <c r="P166" s="88"/>
      <c r="Q166" s="89"/>
      <c r="R166" s="82">
        <f>Q166+Q167+Q168+Q169</f>
        <v>0</v>
      </c>
      <c r="S166" s="111" t="e">
        <f>Q166/R166*O166</f>
        <v>#DIV/0!</v>
      </c>
      <c r="T166" s="111" t="e">
        <f t="shared" si="24"/>
        <v>#DIV/0!</v>
      </c>
      <c r="U166" s="111" t="e">
        <f t="shared" si="25"/>
        <v>#DIV/0!</v>
      </c>
    </row>
    <row r="167" spans="1:21" ht="12.75" customHeight="1">
      <c r="A167" s="91"/>
      <c r="B167" s="82"/>
      <c r="C167" s="82"/>
      <c r="D167" s="82"/>
      <c r="E167" s="82"/>
      <c r="F167" s="82"/>
      <c r="G167" s="82"/>
      <c r="H167" s="92"/>
      <c r="I167" s="82"/>
      <c r="J167" s="84"/>
      <c r="K167" s="93"/>
      <c r="L167" s="67"/>
      <c r="M167" s="104"/>
      <c r="N167" s="136"/>
      <c r="O167" s="82"/>
      <c r="P167" s="88"/>
      <c r="Q167" s="89"/>
      <c r="R167" s="82"/>
      <c r="S167" s="111" t="e">
        <f>Q167/R166*O166</f>
        <v>#DIV/0!</v>
      </c>
      <c r="T167" s="111" t="e">
        <f t="shared" si="24"/>
        <v>#DIV/0!</v>
      </c>
      <c r="U167" s="111" t="e">
        <f t="shared" si="25"/>
        <v>#DIV/0!</v>
      </c>
    </row>
    <row r="168" spans="1:21" ht="12.75" customHeight="1">
      <c r="A168" s="91"/>
      <c r="B168" s="82"/>
      <c r="C168" s="82"/>
      <c r="D168" s="82"/>
      <c r="E168" s="82"/>
      <c r="F168" s="82"/>
      <c r="G168" s="82"/>
      <c r="H168" s="92"/>
      <c r="I168" s="82"/>
      <c r="J168" s="84"/>
      <c r="K168" s="93"/>
      <c r="L168" s="67"/>
      <c r="M168" s="104"/>
      <c r="N168" s="136"/>
      <c r="O168" s="82"/>
      <c r="P168" s="88"/>
      <c r="Q168" s="89"/>
      <c r="R168" s="82"/>
      <c r="S168" s="111" t="e">
        <f>Q168/R166*O166</f>
        <v>#DIV/0!</v>
      </c>
      <c r="T168" s="111" t="e">
        <f t="shared" si="24"/>
        <v>#DIV/0!</v>
      </c>
      <c r="U168" s="111" t="e">
        <f t="shared" si="25"/>
        <v>#DIV/0!</v>
      </c>
    </row>
    <row r="169" spans="1:21" ht="12.75" customHeight="1">
      <c r="A169" s="91"/>
      <c r="B169" s="82"/>
      <c r="C169" s="82"/>
      <c r="D169" s="82"/>
      <c r="E169" s="82"/>
      <c r="F169" s="82"/>
      <c r="G169" s="82"/>
      <c r="H169" s="92"/>
      <c r="I169" s="82"/>
      <c r="J169" s="84"/>
      <c r="K169" s="93"/>
      <c r="L169" s="67"/>
      <c r="M169" s="104"/>
      <c r="N169" s="136"/>
      <c r="O169" s="82"/>
      <c r="P169" s="88"/>
      <c r="Q169" s="89"/>
      <c r="R169" s="82"/>
      <c r="S169" s="111" t="e">
        <f>Q169/R166*O166</f>
        <v>#DIV/0!</v>
      </c>
      <c r="T169" s="111" t="e">
        <f t="shared" si="24"/>
        <v>#DIV/0!</v>
      </c>
      <c r="U169" s="111" t="e">
        <f t="shared" si="25"/>
        <v>#DIV/0!</v>
      </c>
    </row>
    <row r="170" spans="1:21" ht="12.75" customHeight="1">
      <c r="A170" s="91"/>
      <c r="B170" s="82"/>
      <c r="C170" s="82"/>
      <c r="D170" s="82"/>
      <c r="E170" s="82"/>
      <c r="F170" s="82"/>
      <c r="G170" s="82"/>
      <c r="H170" s="92"/>
      <c r="I170" s="82"/>
      <c r="J170" s="84"/>
      <c r="K170" s="93"/>
      <c r="L170" s="67"/>
      <c r="M170" s="104" t="s">
        <v>162</v>
      </c>
      <c r="N170" s="136">
        <v>1</v>
      </c>
      <c r="O170" s="82">
        <f>I139*N170/100</f>
        <v>0</v>
      </c>
      <c r="P170" s="88"/>
      <c r="Q170" s="89"/>
      <c r="R170" s="82">
        <f>Q170+Q171</f>
        <v>0</v>
      </c>
      <c r="S170" s="111" t="e">
        <f>Q170/R170*O170</f>
        <v>#DIV/0!</v>
      </c>
      <c r="T170" s="111" t="e">
        <f t="shared" si="24"/>
        <v>#DIV/0!</v>
      </c>
      <c r="U170" s="111" t="e">
        <f t="shared" si="25"/>
        <v>#DIV/0!</v>
      </c>
    </row>
    <row r="171" spans="1:21" ht="12.75" customHeight="1">
      <c r="A171" s="91"/>
      <c r="B171" s="82"/>
      <c r="C171" s="82"/>
      <c r="D171" s="82"/>
      <c r="E171" s="82"/>
      <c r="F171" s="82"/>
      <c r="G171" s="82"/>
      <c r="H171" s="92"/>
      <c r="I171" s="82"/>
      <c r="J171" s="84"/>
      <c r="K171" s="93"/>
      <c r="L171" s="75"/>
      <c r="M171" s="104"/>
      <c r="N171" s="136"/>
      <c r="O171" s="82"/>
      <c r="P171" s="88"/>
      <c r="Q171" s="89"/>
      <c r="R171" s="82"/>
      <c r="S171" s="111" t="e">
        <f>Q171/R170*O170</f>
        <v>#DIV/0!</v>
      </c>
      <c r="T171" s="111" t="e">
        <f t="shared" si="24"/>
        <v>#DIV/0!</v>
      </c>
      <c r="U171" s="111" t="e">
        <f t="shared" si="25"/>
        <v>#DIV/0!</v>
      </c>
    </row>
    <row r="172" spans="1:21" ht="15.75">
      <c r="A172" s="91"/>
      <c r="B172" s="82"/>
      <c r="C172" s="82"/>
      <c r="D172" s="82"/>
      <c r="E172" s="82"/>
      <c r="F172" s="82"/>
      <c r="G172" s="82"/>
      <c r="H172" s="92"/>
      <c r="I172" s="82"/>
      <c r="J172" s="140" t="s">
        <v>26</v>
      </c>
      <c r="K172" s="141" t="s">
        <v>11</v>
      </c>
      <c r="L172" s="142"/>
      <c r="M172" s="143"/>
      <c r="N172" s="128">
        <v>23</v>
      </c>
      <c r="O172" s="128">
        <f>I139*N172/100</f>
        <v>0</v>
      </c>
      <c r="P172" s="88"/>
      <c r="Q172" s="89"/>
      <c r="R172" s="97"/>
      <c r="S172" s="111"/>
      <c r="T172" s="111"/>
      <c r="U172" s="111"/>
    </row>
    <row r="173" spans="1:21" ht="12.75" customHeight="1">
      <c r="A173" s="91"/>
      <c r="B173" s="82"/>
      <c r="C173" s="82"/>
      <c r="D173" s="82"/>
      <c r="E173" s="82"/>
      <c r="F173" s="82"/>
      <c r="G173" s="82"/>
      <c r="H173" s="92"/>
      <c r="I173" s="82"/>
      <c r="J173" s="140"/>
      <c r="K173" s="93" t="s">
        <v>10</v>
      </c>
      <c r="L173" s="144" t="s">
        <v>7</v>
      </c>
      <c r="M173" s="145"/>
      <c r="N173" s="136">
        <v>16</v>
      </c>
      <c r="O173" s="82">
        <f>I139*N173/100</f>
        <v>0</v>
      </c>
      <c r="P173" s="88"/>
      <c r="Q173" s="89"/>
      <c r="R173" s="82">
        <f>Q173+Q174+Q175+Q176</f>
        <v>0</v>
      </c>
      <c r="S173" s="111" t="e">
        <f>Q173/R173*O173</f>
        <v>#DIV/0!</v>
      </c>
      <c r="T173" s="111" t="e">
        <f aca="true" t="shared" si="26" ref="T173:T182">S173/1.302</f>
        <v>#DIV/0!</v>
      </c>
      <c r="U173" s="111" t="e">
        <f aca="true" t="shared" si="27" ref="U173:U182">S173-T173</f>
        <v>#DIV/0!</v>
      </c>
    </row>
    <row r="174" spans="1:21" ht="12.75">
      <c r="A174" s="91"/>
      <c r="B174" s="82"/>
      <c r="C174" s="82"/>
      <c r="D174" s="82"/>
      <c r="E174" s="82"/>
      <c r="F174" s="82"/>
      <c r="G174" s="82"/>
      <c r="H174" s="92"/>
      <c r="I174" s="82"/>
      <c r="J174" s="140"/>
      <c r="K174" s="93"/>
      <c r="L174" s="146"/>
      <c r="M174" s="147"/>
      <c r="N174" s="136"/>
      <c r="O174" s="82"/>
      <c r="P174" s="88"/>
      <c r="Q174" s="89"/>
      <c r="R174" s="82"/>
      <c r="S174" s="111" t="e">
        <f>Q174/R173*O173</f>
        <v>#DIV/0!</v>
      </c>
      <c r="T174" s="111" t="e">
        <f t="shared" si="26"/>
        <v>#DIV/0!</v>
      </c>
      <c r="U174" s="111" t="e">
        <f t="shared" si="27"/>
        <v>#DIV/0!</v>
      </c>
    </row>
    <row r="175" spans="1:21" ht="12.75">
      <c r="A175" s="91"/>
      <c r="B175" s="82"/>
      <c r="C175" s="82"/>
      <c r="D175" s="82"/>
      <c r="E175" s="82"/>
      <c r="F175" s="82"/>
      <c r="G175" s="82"/>
      <c r="H175" s="92"/>
      <c r="I175" s="82"/>
      <c r="J175" s="140"/>
      <c r="K175" s="93"/>
      <c r="L175" s="146"/>
      <c r="M175" s="147"/>
      <c r="N175" s="136"/>
      <c r="O175" s="82"/>
      <c r="P175" s="88"/>
      <c r="Q175" s="89"/>
      <c r="R175" s="82"/>
      <c r="S175" s="111" t="e">
        <f>Q175/R173*O173</f>
        <v>#DIV/0!</v>
      </c>
      <c r="T175" s="111" t="e">
        <f t="shared" si="26"/>
        <v>#DIV/0!</v>
      </c>
      <c r="U175" s="111" t="e">
        <f t="shared" si="27"/>
        <v>#DIV/0!</v>
      </c>
    </row>
    <row r="176" spans="1:21" ht="12.75">
      <c r="A176" s="91"/>
      <c r="B176" s="82"/>
      <c r="C176" s="82"/>
      <c r="D176" s="82"/>
      <c r="E176" s="82"/>
      <c r="F176" s="82"/>
      <c r="G176" s="82"/>
      <c r="H176" s="92"/>
      <c r="I176" s="82"/>
      <c r="J176" s="140"/>
      <c r="K176" s="93"/>
      <c r="L176" s="148"/>
      <c r="M176" s="149"/>
      <c r="N176" s="136"/>
      <c r="O176" s="82"/>
      <c r="P176" s="88"/>
      <c r="Q176" s="89"/>
      <c r="R176" s="82"/>
      <c r="S176" s="111" t="e">
        <f>Q176/R173*O173</f>
        <v>#DIV/0!</v>
      </c>
      <c r="T176" s="111" t="e">
        <f t="shared" si="26"/>
        <v>#DIV/0!</v>
      </c>
      <c r="U176" s="111" t="e">
        <f t="shared" si="27"/>
        <v>#DIV/0!</v>
      </c>
    </row>
    <row r="177" spans="1:21" ht="12.75" customHeight="1">
      <c r="A177" s="91"/>
      <c r="B177" s="82"/>
      <c r="C177" s="82"/>
      <c r="D177" s="82"/>
      <c r="E177" s="82"/>
      <c r="F177" s="82"/>
      <c r="G177" s="82"/>
      <c r="H177" s="92"/>
      <c r="I177" s="82"/>
      <c r="J177" s="140"/>
      <c r="K177" s="93"/>
      <c r="L177" s="144" t="s">
        <v>8</v>
      </c>
      <c r="M177" s="145"/>
      <c r="N177" s="136">
        <v>7</v>
      </c>
      <c r="O177" s="82">
        <f>I139*N177/100</f>
        <v>0</v>
      </c>
      <c r="P177" s="88"/>
      <c r="Q177" s="89"/>
      <c r="R177" s="82">
        <f>Q177+Q178+Q179+Q180+Q181+Q182</f>
        <v>0</v>
      </c>
      <c r="S177" s="111" t="e">
        <f>Q177/R177*O177</f>
        <v>#DIV/0!</v>
      </c>
      <c r="T177" s="111" t="e">
        <f t="shared" si="26"/>
        <v>#DIV/0!</v>
      </c>
      <c r="U177" s="111" t="e">
        <f t="shared" si="27"/>
        <v>#DIV/0!</v>
      </c>
    </row>
    <row r="178" spans="1:21" ht="12.75">
      <c r="A178" s="91"/>
      <c r="B178" s="82"/>
      <c r="C178" s="82"/>
      <c r="D178" s="82"/>
      <c r="E178" s="82"/>
      <c r="F178" s="82"/>
      <c r="G178" s="82"/>
      <c r="H178" s="92"/>
      <c r="I178" s="82"/>
      <c r="J178" s="140"/>
      <c r="K178" s="93"/>
      <c r="L178" s="146"/>
      <c r="M178" s="147"/>
      <c r="N178" s="136"/>
      <c r="O178" s="82"/>
      <c r="P178" s="88"/>
      <c r="Q178" s="89"/>
      <c r="R178" s="82"/>
      <c r="S178" s="111" t="e">
        <f>Q178/R177*O177</f>
        <v>#DIV/0!</v>
      </c>
      <c r="T178" s="111" t="e">
        <f t="shared" si="26"/>
        <v>#DIV/0!</v>
      </c>
      <c r="U178" s="111" t="e">
        <f t="shared" si="27"/>
        <v>#DIV/0!</v>
      </c>
    </row>
    <row r="179" spans="1:21" ht="12.75">
      <c r="A179" s="91"/>
      <c r="B179" s="82"/>
      <c r="C179" s="82"/>
      <c r="D179" s="82"/>
      <c r="E179" s="82"/>
      <c r="F179" s="82"/>
      <c r="G179" s="82"/>
      <c r="H179" s="92"/>
      <c r="I179" s="82"/>
      <c r="J179" s="140"/>
      <c r="K179" s="93"/>
      <c r="L179" s="146"/>
      <c r="M179" s="147"/>
      <c r="N179" s="136"/>
      <c r="O179" s="82"/>
      <c r="P179" s="88"/>
      <c r="Q179" s="89"/>
      <c r="R179" s="82"/>
      <c r="S179" s="111" t="e">
        <f>Q179/R177*O177</f>
        <v>#DIV/0!</v>
      </c>
      <c r="T179" s="111" t="e">
        <f t="shared" si="26"/>
        <v>#DIV/0!</v>
      </c>
      <c r="U179" s="111" t="e">
        <f t="shared" si="27"/>
        <v>#DIV/0!</v>
      </c>
    </row>
    <row r="180" spans="1:21" ht="12.75">
      <c r="A180" s="91"/>
      <c r="B180" s="82"/>
      <c r="C180" s="82"/>
      <c r="D180" s="82"/>
      <c r="E180" s="82"/>
      <c r="F180" s="82"/>
      <c r="G180" s="82"/>
      <c r="H180" s="92"/>
      <c r="I180" s="82"/>
      <c r="J180" s="140"/>
      <c r="K180" s="93"/>
      <c r="L180" s="146"/>
      <c r="M180" s="147"/>
      <c r="N180" s="136"/>
      <c r="O180" s="82"/>
      <c r="P180" s="88"/>
      <c r="Q180" s="89"/>
      <c r="R180" s="82"/>
      <c r="S180" s="111" t="e">
        <f>Q180/R177*O177</f>
        <v>#DIV/0!</v>
      </c>
      <c r="T180" s="111" t="e">
        <f t="shared" si="26"/>
        <v>#DIV/0!</v>
      </c>
      <c r="U180" s="111" t="e">
        <f t="shared" si="27"/>
        <v>#DIV/0!</v>
      </c>
    </row>
    <row r="181" spans="1:21" ht="12.75">
      <c r="A181" s="91"/>
      <c r="B181" s="82"/>
      <c r="C181" s="82"/>
      <c r="D181" s="82"/>
      <c r="E181" s="82"/>
      <c r="F181" s="82"/>
      <c r="G181" s="82"/>
      <c r="H181" s="92"/>
      <c r="I181" s="82"/>
      <c r="J181" s="140"/>
      <c r="K181" s="93"/>
      <c r="L181" s="146"/>
      <c r="M181" s="147"/>
      <c r="N181" s="136"/>
      <c r="O181" s="82"/>
      <c r="P181" s="88"/>
      <c r="Q181" s="89"/>
      <c r="R181" s="82"/>
      <c r="S181" s="111" t="e">
        <f>Q181/R177*O177</f>
        <v>#DIV/0!</v>
      </c>
      <c r="T181" s="111" t="e">
        <f t="shared" si="26"/>
        <v>#DIV/0!</v>
      </c>
      <c r="U181" s="111" t="e">
        <f t="shared" si="27"/>
        <v>#DIV/0!</v>
      </c>
    </row>
    <row r="182" spans="1:21" ht="12.75" customHeight="1">
      <c r="A182" s="91"/>
      <c r="B182" s="82"/>
      <c r="C182" s="82"/>
      <c r="D182" s="82"/>
      <c r="E182" s="82"/>
      <c r="F182" s="82"/>
      <c r="G182" s="82"/>
      <c r="H182" s="92"/>
      <c r="I182" s="82"/>
      <c r="J182" s="140"/>
      <c r="K182" s="93"/>
      <c r="L182" s="148"/>
      <c r="M182" s="149"/>
      <c r="N182" s="136"/>
      <c r="O182" s="82"/>
      <c r="P182" s="88"/>
      <c r="Q182" s="89"/>
      <c r="R182" s="82"/>
      <c r="S182" s="111" t="e">
        <f>Q182/R177*O177</f>
        <v>#DIV/0!</v>
      </c>
      <c r="T182" s="111" t="e">
        <f t="shared" si="26"/>
        <v>#DIV/0!</v>
      </c>
      <c r="U182" s="111" t="e">
        <f t="shared" si="27"/>
        <v>#DIV/0!</v>
      </c>
    </row>
    <row r="183" spans="1:21" ht="15.75">
      <c r="A183" s="91"/>
      <c r="B183" s="82"/>
      <c r="C183" s="82"/>
      <c r="D183" s="82"/>
      <c r="E183" s="82"/>
      <c r="F183" s="82"/>
      <c r="G183" s="82"/>
      <c r="H183" s="92"/>
      <c r="I183" s="82"/>
      <c r="J183" s="140" t="s">
        <v>1</v>
      </c>
      <c r="K183" s="141" t="s">
        <v>11</v>
      </c>
      <c r="L183" s="142"/>
      <c r="M183" s="143"/>
      <c r="N183" s="128">
        <v>5</v>
      </c>
      <c r="O183" s="128">
        <f>I139*N183/100</f>
        <v>0</v>
      </c>
      <c r="P183" s="88"/>
      <c r="Q183" s="89"/>
      <c r="R183" s="97"/>
      <c r="S183" s="111"/>
      <c r="T183" s="111"/>
      <c r="U183" s="111"/>
    </row>
    <row r="184" spans="1:21" ht="12.75" customHeight="1">
      <c r="A184" s="91"/>
      <c r="B184" s="82"/>
      <c r="C184" s="82"/>
      <c r="D184" s="82"/>
      <c r="E184" s="82"/>
      <c r="F184" s="82"/>
      <c r="G184" s="82"/>
      <c r="H184" s="92"/>
      <c r="I184" s="82"/>
      <c r="J184" s="140"/>
      <c r="K184" s="93" t="s">
        <v>10</v>
      </c>
      <c r="L184" s="144" t="s">
        <v>8</v>
      </c>
      <c r="M184" s="145"/>
      <c r="N184" s="105">
        <v>3</v>
      </c>
      <c r="O184" s="105">
        <f>I139*N184/100</f>
        <v>0</v>
      </c>
      <c r="P184" s="88"/>
      <c r="Q184" s="89"/>
      <c r="R184" s="82">
        <f>Q184+Q185+Q186+Q187+Q188</f>
        <v>0</v>
      </c>
      <c r="S184" s="111" t="e">
        <f>Q184/R184*O184</f>
        <v>#DIV/0!</v>
      </c>
      <c r="T184" s="111" t="e">
        <f aca="true" t="shared" si="28" ref="T184:T193">S184/1.302</f>
        <v>#DIV/0!</v>
      </c>
      <c r="U184" s="111" t="e">
        <f aca="true" t="shared" si="29" ref="U184:U193">S184-T184</f>
        <v>#DIV/0!</v>
      </c>
    </row>
    <row r="185" spans="1:21" ht="12.75">
      <c r="A185" s="91"/>
      <c r="B185" s="82"/>
      <c r="C185" s="82"/>
      <c r="D185" s="82"/>
      <c r="E185" s="82"/>
      <c r="F185" s="82"/>
      <c r="G185" s="82"/>
      <c r="H185" s="92"/>
      <c r="I185" s="82"/>
      <c r="J185" s="140"/>
      <c r="K185" s="93"/>
      <c r="L185" s="146"/>
      <c r="M185" s="147"/>
      <c r="N185" s="105"/>
      <c r="O185" s="105"/>
      <c r="P185" s="88"/>
      <c r="Q185" s="89"/>
      <c r="R185" s="82"/>
      <c r="S185" s="111" t="e">
        <f>Q185/R184*O184</f>
        <v>#DIV/0!</v>
      </c>
      <c r="T185" s="111" t="e">
        <f t="shared" si="28"/>
        <v>#DIV/0!</v>
      </c>
      <c r="U185" s="111" t="e">
        <f t="shared" si="29"/>
        <v>#DIV/0!</v>
      </c>
    </row>
    <row r="186" spans="1:21" ht="12.75">
      <c r="A186" s="91"/>
      <c r="B186" s="82"/>
      <c r="C186" s="82"/>
      <c r="D186" s="82"/>
      <c r="E186" s="82"/>
      <c r="F186" s="82"/>
      <c r="G186" s="82"/>
      <c r="H186" s="92"/>
      <c r="I186" s="82"/>
      <c r="J186" s="140"/>
      <c r="K186" s="93"/>
      <c r="L186" s="146"/>
      <c r="M186" s="147"/>
      <c r="N186" s="105"/>
      <c r="O186" s="105"/>
      <c r="P186" s="88"/>
      <c r="Q186" s="89"/>
      <c r="R186" s="82"/>
      <c r="S186" s="111" t="e">
        <f>Q186/R184*O184</f>
        <v>#DIV/0!</v>
      </c>
      <c r="T186" s="111" t="e">
        <f t="shared" si="28"/>
        <v>#DIV/0!</v>
      </c>
      <c r="U186" s="111" t="e">
        <f t="shared" si="29"/>
        <v>#DIV/0!</v>
      </c>
    </row>
    <row r="187" spans="1:21" ht="12.75">
      <c r="A187" s="91"/>
      <c r="B187" s="82"/>
      <c r="C187" s="82"/>
      <c r="D187" s="82"/>
      <c r="E187" s="82"/>
      <c r="F187" s="82"/>
      <c r="G187" s="82"/>
      <c r="H187" s="92"/>
      <c r="I187" s="82"/>
      <c r="J187" s="140"/>
      <c r="K187" s="93"/>
      <c r="L187" s="146"/>
      <c r="M187" s="147"/>
      <c r="N187" s="105"/>
      <c r="O187" s="105"/>
      <c r="P187" s="88"/>
      <c r="Q187" s="89"/>
      <c r="R187" s="82"/>
      <c r="S187" s="111" t="e">
        <f>Q187/R184*O184</f>
        <v>#DIV/0!</v>
      </c>
      <c r="T187" s="111" t="e">
        <f t="shared" si="28"/>
        <v>#DIV/0!</v>
      </c>
      <c r="U187" s="111" t="e">
        <f t="shared" si="29"/>
        <v>#DIV/0!</v>
      </c>
    </row>
    <row r="188" spans="1:21" ht="12.75">
      <c r="A188" s="91"/>
      <c r="B188" s="82"/>
      <c r="C188" s="82"/>
      <c r="D188" s="82"/>
      <c r="E188" s="82"/>
      <c r="F188" s="82"/>
      <c r="G188" s="82"/>
      <c r="H188" s="92"/>
      <c r="I188" s="82"/>
      <c r="J188" s="140"/>
      <c r="K188" s="93"/>
      <c r="L188" s="148"/>
      <c r="M188" s="149"/>
      <c r="N188" s="105"/>
      <c r="O188" s="105"/>
      <c r="P188" s="88"/>
      <c r="Q188" s="89"/>
      <c r="R188" s="82"/>
      <c r="S188" s="111" t="e">
        <f>Q188/R184*O184</f>
        <v>#DIV/0!</v>
      </c>
      <c r="T188" s="111" t="e">
        <f t="shared" si="28"/>
        <v>#DIV/0!</v>
      </c>
      <c r="U188" s="111" t="e">
        <f t="shared" si="29"/>
        <v>#DIV/0!</v>
      </c>
    </row>
    <row r="189" spans="1:21" ht="12.75" customHeight="1">
      <c r="A189" s="91"/>
      <c r="B189" s="82"/>
      <c r="C189" s="82"/>
      <c r="D189" s="82"/>
      <c r="E189" s="82"/>
      <c r="F189" s="82"/>
      <c r="G189" s="82"/>
      <c r="H189" s="92"/>
      <c r="I189" s="82"/>
      <c r="J189" s="140"/>
      <c r="K189" s="93"/>
      <c r="L189" s="144" t="s">
        <v>9</v>
      </c>
      <c r="M189" s="145"/>
      <c r="N189" s="105">
        <v>2</v>
      </c>
      <c r="O189" s="105">
        <f>I139*N189/100</f>
        <v>0</v>
      </c>
      <c r="P189" s="88"/>
      <c r="Q189" s="89"/>
      <c r="R189" s="82">
        <f>Q189+Q190+Q191+Q192+Q193</f>
        <v>0</v>
      </c>
      <c r="S189" s="111" t="e">
        <f>Q189/R189*O189</f>
        <v>#DIV/0!</v>
      </c>
      <c r="T189" s="111" t="e">
        <f t="shared" si="28"/>
        <v>#DIV/0!</v>
      </c>
      <c r="U189" s="111" t="e">
        <f t="shared" si="29"/>
        <v>#DIV/0!</v>
      </c>
    </row>
    <row r="190" spans="1:21" ht="12.75">
      <c r="A190" s="91"/>
      <c r="B190" s="82"/>
      <c r="C190" s="82"/>
      <c r="D190" s="82"/>
      <c r="E190" s="82"/>
      <c r="F190" s="82"/>
      <c r="G190" s="82"/>
      <c r="H190" s="92"/>
      <c r="I190" s="82"/>
      <c r="J190" s="140"/>
      <c r="K190" s="93"/>
      <c r="L190" s="146"/>
      <c r="M190" s="147"/>
      <c r="N190" s="105"/>
      <c r="O190" s="105"/>
      <c r="P190" s="88"/>
      <c r="Q190" s="89"/>
      <c r="R190" s="82"/>
      <c r="S190" s="111" t="e">
        <f>Q190/R189*O189</f>
        <v>#DIV/0!</v>
      </c>
      <c r="T190" s="111" t="e">
        <f t="shared" si="28"/>
        <v>#DIV/0!</v>
      </c>
      <c r="U190" s="111" t="e">
        <f t="shared" si="29"/>
        <v>#DIV/0!</v>
      </c>
    </row>
    <row r="191" spans="1:21" ht="12.75">
      <c r="A191" s="91"/>
      <c r="B191" s="82"/>
      <c r="C191" s="82"/>
      <c r="D191" s="82"/>
      <c r="E191" s="82"/>
      <c r="F191" s="82"/>
      <c r="G191" s="82"/>
      <c r="H191" s="92"/>
      <c r="I191" s="82"/>
      <c r="J191" s="140"/>
      <c r="K191" s="93"/>
      <c r="L191" s="146"/>
      <c r="M191" s="147"/>
      <c r="N191" s="105"/>
      <c r="O191" s="105"/>
      <c r="P191" s="88"/>
      <c r="Q191" s="89"/>
      <c r="R191" s="82"/>
      <c r="S191" s="111" t="e">
        <f>Q191/R189*O189</f>
        <v>#DIV/0!</v>
      </c>
      <c r="T191" s="111" t="e">
        <f t="shared" si="28"/>
        <v>#DIV/0!</v>
      </c>
      <c r="U191" s="111" t="e">
        <f t="shared" si="29"/>
        <v>#DIV/0!</v>
      </c>
    </row>
    <row r="192" spans="1:21" ht="12.75">
      <c r="A192" s="91"/>
      <c r="B192" s="82"/>
      <c r="C192" s="82"/>
      <c r="D192" s="82"/>
      <c r="E192" s="82"/>
      <c r="F192" s="82"/>
      <c r="G192" s="82"/>
      <c r="H192" s="92"/>
      <c r="I192" s="82"/>
      <c r="J192" s="140"/>
      <c r="K192" s="93"/>
      <c r="L192" s="146"/>
      <c r="M192" s="147"/>
      <c r="N192" s="105"/>
      <c r="O192" s="105"/>
      <c r="P192" s="88"/>
      <c r="Q192" s="89"/>
      <c r="R192" s="82"/>
      <c r="S192" s="111" t="e">
        <f>Q192/R189*O189</f>
        <v>#DIV/0!</v>
      </c>
      <c r="T192" s="111" t="e">
        <f t="shared" si="28"/>
        <v>#DIV/0!</v>
      </c>
      <c r="U192" s="111" t="e">
        <f t="shared" si="29"/>
        <v>#DIV/0!</v>
      </c>
    </row>
    <row r="193" spans="1:21" ht="12.75" customHeight="1">
      <c r="A193" s="115"/>
      <c r="B193" s="82"/>
      <c r="C193" s="82"/>
      <c r="D193" s="82"/>
      <c r="E193" s="82"/>
      <c r="F193" s="82"/>
      <c r="G193" s="82"/>
      <c r="H193" s="116"/>
      <c r="I193" s="82"/>
      <c r="J193" s="140"/>
      <c r="K193" s="93"/>
      <c r="L193" s="148"/>
      <c r="M193" s="149"/>
      <c r="N193" s="105"/>
      <c r="O193" s="105"/>
      <c r="P193" s="88"/>
      <c r="Q193" s="89"/>
      <c r="R193" s="82"/>
      <c r="S193" s="111" t="e">
        <f>Q193/R189*O189</f>
        <v>#DIV/0!</v>
      </c>
      <c r="T193" s="111" t="e">
        <f t="shared" si="28"/>
        <v>#DIV/0!</v>
      </c>
      <c r="U193" s="111" t="e">
        <f t="shared" si="29"/>
        <v>#DIV/0!</v>
      </c>
    </row>
    <row r="194" spans="1:21" ht="12.75" customHeight="1" hidden="1">
      <c r="A194" s="154"/>
      <c r="B194" s="97"/>
      <c r="C194" s="97"/>
      <c r="D194" s="97"/>
      <c r="E194" s="150">
        <f>45%+2%*H195</f>
        <v>0.45</v>
      </c>
      <c r="F194" s="150">
        <f>55%-2%*H195</f>
        <v>0.55</v>
      </c>
      <c r="G194" s="97"/>
      <c r="H194" s="121"/>
      <c r="I194" s="97"/>
      <c r="J194" s="155"/>
      <c r="K194" s="156"/>
      <c r="L194" s="157"/>
      <c r="M194" s="158"/>
      <c r="N194" s="99"/>
      <c r="O194" s="99"/>
      <c r="P194" s="88"/>
      <c r="Q194" s="89"/>
      <c r="R194" s="97"/>
      <c r="S194" s="111"/>
      <c r="T194" s="111"/>
      <c r="U194" s="111"/>
    </row>
    <row r="195" spans="1:21" ht="12.75" customHeight="1">
      <c r="A195" s="159" t="s">
        <v>186</v>
      </c>
      <c r="B195" s="82">
        <v>0</v>
      </c>
      <c r="C195" s="82">
        <v>6000</v>
      </c>
      <c r="D195" s="82">
        <f>C195*B195</f>
        <v>0</v>
      </c>
      <c r="E195" s="82">
        <f>D195*E194</f>
        <v>0</v>
      </c>
      <c r="F195" s="160"/>
      <c r="G195" s="82">
        <v>0</v>
      </c>
      <c r="H195" s="83"/>
      <c r="I195" s="160"/>
      <c r="J195" s="84" t="s">
        <v>25</v>
      </c>
      <c r="K195" s="125" t="s">
        <v>5</v>
      </c>
      <c r="L195" s="126"/>
      <c r="M195" s="127"/>
      <c r="N195" s="128">
        <v>60</v>
      </c>
      <c r="O195" s="128">
        <f>I195*N195/100</f>
        <v>0</v>
      </c>
      <c r="P195" s="88"/>
      <c r="Q195" s="89"/>
      <c r="R195" s="97"/>
      <c r="S195" s="111"/>
      <c r="T195" s="111"/>
      <c r="U195" s="111"/>
    </row>
    <row r="196" spans="1:21" ht="12.75" customHeight="1">
      <c r="A196" s="159"/>
      <c r="B196" s="82"/>
      <c r="C196" s="82"/>
      <c r="D196" s="82"/>
      <c r="E196" s="82"/>
      <c r="F196" s="82"/>
      <c r="G196" s="82"/>
      <c r="H196" s="92"/>
      <c r="I196" s="82"/>
      <c r="J196" s="84"/>
      <c r="K196" s="93" t="s">
        <v>10</v>
      </c>
      <c r="L196" s="151" t="s">
        <v>7</v>
      </c>
      <c r="M196" s="152"/>
      <c r="N196" s="110">
        <v>27</v>
      </c>
      <c r="O196" s="110">
        <f>I195*N196/100</f>
        <v>0</v>
      </c>
      <c r="P196" s="88"/>
      <c r="Q196" s="89"/>
      <c r="R196" s="97"/>
      <c r="S196" s="111"/>
      <c r="T196" s="111"/>
      <c r="U196" s="111"/>
    </row>
    <row r="197" spans="1:21" ht="25.5" customHeight="1">
      <c r="A197" s="159"/>
      <c r="B197" s="82"/>
      <c r="C197" s="82"/>
      <c r="D197" s="82"/>
      <c r="E197" s="82"/>
      <c r="F197" s="82"/>
      <c r="G197" s="82"/>
      <c r="H197" s="92"/>
      <c r="I197" s="82"/>
      <c r="J197" s="84"/>
      <c r="K197" s="93"/>
      <c r="L197" s="68" t="s">
        <v>10</v>
      </c>
      <c r="M197" s="98" t="s">
        <v>165</v>
      </c>
      <c r="N197" s="161">
        <v>4</v>
      </c>
      <c r="O197" s="161">
        <f>I195*N197/100</f>
        <v>0</v>
      </c>
      <c r="P197" s="88"/>
      <c r="Q197" s="89"/>
      <c r="R197" s="97"/>
      <c r="S197" s="111">
        <f>O197</f>
        <v>0</v>
      </c>
      <c r="T197" s="111">
        <f aca="true" t="shared" si="30" ref="T197:T202">S197/1.302</f>
        <v>0</v>
      </c>
      <c r="U197" s="111">
        <f aca="true" t="shared" si="31" ref="U197:U202">S197-T197</f>
        <v>0</v>
      </c>
    </row>
    <row r="198" spans="1:21" ht="19.5" customHeight="1">
      <c r="A198" s="159"/>
      <c r="B198" s="82"/>
      <c r="C198" s="82"/>
      <c r="D198" s="82"/>
      <c r="E198" s="82"/>
      <c r="F198" s="82"/>
      <c r="G198" s="82"/>
      <c r="H198" s="92"/>
      <c r="I198" s="82"/>
      <c r="J198" s="84"/>
      <c r="K198" s="93"/>
      <c r="L198" s="68"/>
      <c r="M198" s="98" t="s">
        <v>167</v>
      </c>
      <c r="N198" s="161">
        <v>5</v>
      </c>
      <c r="O198" s="161">
        <f>I195*N198/100</f>
        <v>0</v>
      </c>
      <c r="P198" s="88"/>
      <c r="Q198" s="89"/>
      <c r="R198" s="97"/>
      <c r="S198" s="111">
        <f>O198</f>
        <v>0</v>
      </c>
      <c r="T198" s="111">
        <f t="shared" si="30"/>
        <v>0</v>
      </c>
      <c r="U198" s="111">
        <f t="shared" si="31"/>
        <v>0</v>
      </c>
    </row>
    <row r="199" spans="1:21" ht="12.75" customHeight="1">
      <c r="A199" s="159"/>
      <c r="B199" s="82"/>
      <c r="C199" s="82"/>
      <c r="D199" s="82"/>
      <c r="E199" s="82"/>
      <c r="F199" s="82"/>
      <c r="G199" s="82"/>
      <c r="H199" s="92"/>
      <c r="I199" s="82"/>
      <c r="J199" s="84"/>
      <c r="K199" s="93"/>
      <c r="L199" s="68"/>
      <c r="M199" s="104" t="s">
        <v>166</v>
      </c>
      <c r="N199" s="162">
        <v>15</v>
      </c>
      <c r="O199" s="162">
        <f>I195*N199/100</f>
        <v>0</v>
      </c>
      <c r="P199" s="88"/>
      <c r="Q199" s="89"/>
      <c r="R199" s="82">
        <f>Q199+Q201+Q200</f>
        <v>0</v>
      </c>
      <c r="S199" s="111" t="e">
        <f>Q199/R199*O199</f>
        <v>#DIV/0!</v>
      </c>
      <c r="T199" s="111" t="e">
        <f t="shared" si="30"/>
        <v>#DIV/0!</v>
      </c>
      <c r="U199" s="111" t="e">
        <f t="shared" si="31"/>
        <v>#DIV/0!</v>
      </c>
    </row>
    <row r="200" spans="1:21" ht="12.75" customHeight="1">
      <c r="A200" s="159"/>
      <c r="B200" s="82"/>
      <c r="C200" s="82"/>
      <c r="D200" s="82"/>
      <c r="E200" s="82"/>
      <c r="F200" s="82"/>
      <c r="G200" s="82"/>
      <c r="H200" s="92"/>
      <c r="I200" s="82"/>
      <c r="J200" s="84"/>
      <c r="K200" s="93"/>
      <c r="L200" s="68"/>
      <c r="M200" s="104"/>
      <c r="N200" s="162"/>
      <c r="O200" s="162"/>
      <c r="P200" s="101"/>
      <c r="Q200" s="89"/>
      <c r="R200" s="82"/>
      <c r="S200" s="111" t="e">
        <f>Q200/R199*O199</f>
        <v>#DIV/0!</v>
      </c>
      <c r="T200" s="111" t="e">
        <f t="shared" si="30"/>
        <v>#DIV/0!</v>
      </c>
      <c r="U200" s="111" t="e">
        <f t="shared" si="31"/>
        <v>#DIV/0!</v>
      </c>
    </row>
    <row r="201" spans="1:21" ht="12.75" customHeight="1">
      <c r="A201" s="159"/>
      <c r="B201" s="82"/>
      <c r="C201" s="82"/>
      <c r="D201" s="82"/>
      <c r="E201" s="82"/>
      <c r="F201" s="82"/>
      <c r="G201" s="82"/>
      <c r="H201" s="92"/>
      <c r="I201" s="82"/>
      <c r="J201" s="84"/>
      <c r="K201" s="93"/>
      <c r="L201" s="68"/>
      <c r="M201" s="104"/>
      <c r="N201" s="162"/>
      <c r="O201" s="162"/>
      <c r="P201" s="88"/>
      <c r="Q201" s="89"/>
      <c r="R201" s="82"/>
      <c r="S201" s="111" t="e">
        <f>Q201/R199*O199</f>
        <v>#DIV/0!</v>
      </c>
      <c r="T201" s="111" t="e">
        <f t="shared" si="30"/>
        <v>#DIV/0!</v>
      </c>
      <c r="U201" s="111" t="e">
        <f t="shared" si="31"/>
        <v>#DIV/0!</v>
      </c>
    </row>
    <row r="202" spans="1:21" ht="12.75" customHeight="1">
      <c r="A202" s="159"/>
      <c r="B202" s="82"/>
      <c r="C202" s="82"/>
      <c r="D202" s="82"/>
      <c r="E202" s="82"/>
      <c r="F202" s="82"/>
      <c r="G202" s="82"/>
      <c r="H202" s="92"/>
      <c r="I202" s="82"/>
      <c r="J202" s="84"/>
      <c r="K202" s="93"/>
      <c r="L202" s="68"/>
      <c r="M202" s="98" t="s">
        <v>19</v>
      </c>
      <c r="N202" s="161">
        <v>3</v>
      </c>
      <c r="O202" s="161">
        <f>I195*N202/100</f>
        <v>0</v>
      </c>
      <c r="P202" s="88"/>
      <c r="Q202" s="89"/>
      <c r="R202" s="97"/>
      <c r="S202" s="111">
        <f>O202</f>
        <v>0</v>
      </c>
      <c r="T202" s="111">
        <f t="shared" si="30"/>
        <v>0</v>
      </c>
      <c r="U202" s="111">
        <f t="shared" si="31"/>
        <v>0</v>
      </c>
    </row>
    <row r="203" spans="1:21" ht="26.25" customHeight="1">
      <c r="A203" s="159"/>
      <c r="B203" s="82"/>
      <c r="C203" s="82"/>
      <c r="D203" s="82"/>
      <c r="E203" s="82"/>
      <c r="F203" s="82"/>
      <c r="G203" s="82"/>
      <c r="H203" s="92"/>
      <c r="I203" s="82"/>
      <c r="J203" s="84"/>
      <c r="K203" s="93"/>
      <c r="L203" s="151" t="s">
        <v>8</v>
      </c>
      <c r="M203" s="152"/>
      <c r="N203" s="110">
        <v>26</v>
      </c>
      <c r="O203" s="110">
        <f>I195*N203/100</f>
        <v>0</v>
      </c>
      <c r="P203" s="88"/>
      <c r="Q203" s="89"/>
      <c r="R203" s="97"/>
      <c r="S203" s="111"/>
      <c r="T203" s="111"/>
      <c r="U203" s="111"/>
    </row>
    <row r="204" spans="1:21" ht="12.75" customHeight="1">
      <c r="A204" s="159"/>
      <c r="B204" s="82"/>
      <c r="C204" s="82"/>
      <c r="D204" s="82"/>
      <c r="E204" s="82"/>
      <c r="F204" s="82"/>
      <c r="G204" s="82"/>
      <c r="H204" s="92"/>
      <c r="I204" s="82"/>
      <c r="J204" s="84"/>
      <c r="K204" s="93"/>
      <c r="L204" s="68" t="s">
        <v>10</v>
      </c>
      <c r="M204" s="98" t="s">
        <v>20</v>
      </c>
      <c r="N204" s="135">
        <v>2</v>
      </c>
      <c r="O204" s="97">
        <f>I195*N204/100</f>
        <v>0</v>
      </c>
      <c r="P204" s="88"/>
      <c r="Q204" s="89"/>
      <c r="R204" s="97"/>
      <c r="S204" s="111">
        <f>O204</f>
        <v>0</v>
      </c>
      <c r="T204" s="111">
        <f aca="true" t="shared" si="32" ref="T204:T214">S204/1.302</f>
        <v>0</v>
      </c>
      <c r="U204" s="111">
        <f aca="true" t="shared" si="33" ref="U204:U214">S204-T204</f>
        <v>0</v>
      </c>
    </row>
    <row r="205" spans="1:21" ht="12.75" customHeight="1">
      <c r="A205" s="159"/>
      <c r="B205" s="82"/>
      <c r="C205" s="82"/>
      <c r="D205" s="82"/>
      <c r="E205" s="82"/>
      <c r="F205" s="82"/>
      <c r="G205" s="82"/>
      <c r="H205" s="92"/>
      <c r="I205" s="82"/>
      <c r="J205" s="84"/>
      <c r="K205" s="93"/>
      <c r="L205" s="68"/>
      <c r="M205" s="104" t="s">
        <v>173</v>
      </c>
      <c r="N205" s="136">
        <v>11.7</v>
      </c>
      <c r="O205" s="82">
        <f>I195*N205/100</f>
        <v>0</v>
      </c>
      <c r="P205" s="88"/>
      <c r="Q205" s="89"/>
      <c r="R205" s="82">
        <f>Q205+Q207+Q208+Q206</f>
        <v>0</v>
      </c>
      <c r="S205" s="111" t="e">
        <f>Q205/R205*O205</f>
        <v>#DIV/0!</v>
      </c>
      <c r="T205" s="111" t="e">
        <f t="shared" si="32"/>
        <v>#DIV/0!</v>
      </c>
      <c r="U205" s="111" t="e">
        <f t="shared" si="33"/>
        <v>#DIV/0!</v>
      </c>
    </row>
    <row r="206" spans="1:21" ht="12.75" customHeight="1">
      <c r="A206" s="159"/>
      <c r="B206" s="82"/>
      <c r="C206" s="82"/>
      <c r="D206" s="82"/>
      <c r="E206" s="82"/>
      <c r="F206" s="82"/>
      <c r="G206" s="82"/>
      <c r="H206" s="92"/>
      <c r="I206" s="82"/>
      <c r="J206" s="84"/>
      <c r="K206" s="93"/>
      <c r="L206" s="68"/>
      <c r="M206" s="104"/>
      <c r="N206" s="136"/>
      <c r="O206" s="82"/>
      <c r="P206" s="88"/>
      <c r="Q206" s="89"/>
      <c r="R206" s="82"/>
      <c r="S206" s="111" t="e">
        <f>Q206/R205*O205</f>
        <v>#DIV/0!</v>
      </c>
      <c r="T206" s="111" t="e">
        <f t="shared" si="32"/>
        <v>#DIV/0!</v>
      </c>
      <c r="U206" s="111" t="e">
        <f t="shared" si="33"/>
        <v>#DIV/0!</v>
      </c>
    </row>
    <row r="207" spans="1:21" ht="12.75" customHeight="1">
      <c r="A207" s="159"/>
      <c r="B207" s="82"/>
      <c r="C207" s="82"/>
      <c r="D207" s="82"/>
      <c r="E207" s="82"/>
      <c r="F207" s="82"/>
      <c r="G207" s="82"/>
      <c r="H207" s="92"/>
      <c r="I207" s="82"/>
      <c r="J207" s="84"/>
      <c r="K207" s="93"/>
      <c r="L207" s="68"/>
      <c r="M207" s="104"/>
      <c r="N207" s="136"/>
      <c r="O207" s="82"/>
      <c r="P207" s="88"/>
      <c r="Q207" s="89"/>
      <c r="R207" s="82"/>
      <c r="S207" s="111" t="e">
        <f>Q207/R205*O205</f>
        <v>#DIV/0!</v>
      </c>
      <c r="T207" s="111" t="e">
        <f t="shared" si="32"/>
        <v>#DIV/0!</v>
      </c>
      <c r="U207" s="111" t="e">
        <f t="shared" si="33"/>
        <v>#DIV/0!</v>
      </c>
    </row>
    <row r="208" spans="1:21" ht="12.75" customHeight="1">
      <c r="A208" s="159"/>
      <c r="B208" s="82"/>
      <c r="C208" s="82"/>
      <c r="D208" s="82"/>
      <c r="E208" s="82"/>
      <c r="F208" s="82"/>
      <c r="G208" s="82"/>
      <c r="H208" s="92"/>
      <c r="I208" s="82"/>
      <c r="J208" s="84"/>
      <c r="K208" s="93"/>
      <c r="L208" s="68"/>
      <c r="M208" s="104"/>
      <c r="N208" s="136"/>
      <c r="O208" s="82"/>
      <c r="P208" s="88"/>
      <c r="Q208" s="89"/>
      <c r="R208" s="82"/>
      <c r="S208" s="111" t="e">
        <f>Q208/R205*O205</f>
        <v>#DIV/0!</v>
      </c>
      <c r="T208" s="111" t="e">
        <f t="shared" si="32"/>
        <v>#DIV/0!</v>
      </c>
      <c r="U208" s="111" t="e">
        <f t="shared" si="33"/>
        <v>#DIV/0!</v>
      </c>
    </row>
    <row r="209" spans="1:21" ht="12.75" customHeight="1">
      <c r="A209" s="159"/>
      <c r="B209" s="82"/>
      <c r="C209" s="82"/>
      <c r="D209" s="82"/>
      <c r="E209" s="82"/>
      <c r="F209" s="82"/>
      <c r="G209" s="82"/>
      <c r="H209" s="92"/>
      <c r="I209" s="82"/>
      <c r="J209" s="84"/>
      <c r="K209" s="93"/>
      <c r="L209" s="68"/>
      <c r="M209" s="98" t="s">
        <v>200</v>
      </c>
      <c r="N209" s="135">
        <v>2</v>
      </c>
      <c r="O209" s="97">
        <f>I195*N209/100</f>
        <v>0</v>
      </c>
      <c r="P209" s="88"/>
      <c r="Q209" s="89"/>
      <c r="R209" s="97"/>
      <c r="S209" s="111">
        <f>O209</f>
        <v>0</v>
      </c>
      <c r="T209" s="111">
        <f t="shared" si="32"/>
        <v>0</v>
      </c>
      <c r="U209" s="111">
        <f t="shared" si="33"/>
        <v>0</v>
      </c>
    </row>
    <row r="210" spans="1:21" ht="12.75" customHeight="1">
      <c r="A210" s="159"/>
      <c r="B210" s="82"/>
      <c r="C210" s="82"/>
      <c r="D210" s="82"/>
      <c r="E210" s="82"/>
      <c r="F210" s="82"/>
      <c r="G210" s="82"/>
      <c r="H210" s="92"/>
      <c r="I210" s="82"/>
      <c r="J210" s="84"/>
      <c r="K210" s="93"/>
      <c r="L210" s="68"/>
      <c r="M210" s="104" t="s">
        <v>23</v>
      </c>
      <c r="N210" s="136">
        <v>10.3</v>
      </c>
      <c r="O210" s="82">
        <f>I195*N210/100</f>
        <v>0</v>
      </c>
      <c r="P210" s="88"/>
      <c r="Q210" s="89"/>
      <c r="R210" s="82">
        <f>Q210+Q211+Q212+Q213+Q214</f>
        <v>0</v>
      </c>
      <c r="S210" s="111" t="e">
        <f>Q210/R210*O210</f>
        <v>#DIV/0!</v>
      </c>
      <c r="T210" s="111" t="e">
        <f t="shared" si="32"/>
        <v>#DIV/0!</v>
      </c>
      <c r="U210" s="111" t="e">
        <f t="shared" si="33"/>
        <v>#DIV/0!</v>
      </c>
    </row>
    <row r="211" spans="1:21" ht="12.75" customHeight="1">
      <c r="A211" s="159"/>
      <c r="B211" s="82"/>
      <c r="C211" s="82"/>
      <c r="D211" s="82"/>
      <c r="E211" s="82"/>
      <c r="F211" s="82"/>
      <c r="G211" s="82"/>
      <c r="H211" s="92"/>
      <c r="I211" s="82"/>
      <c r="J211" s="84"/>
      <c r="K211" s="93"/>
      <c r="L211" s="68"/>
      <c r="M211" s="104"/>
      <c r="N211" s="136"/>
      <c r="O211" s="82"/>
      <c r="P211" s="88"/>
      <c r="Q211" s="89"/>
      <c r="R211" s="82"/>
      <c r="S211" s="111" t="e">
        <f>Q211/R210*O210</f>
        <v>#DIV/0!</v>
      </c>
      <c r="T211" s="111" t="e">
        <f t="shared" si="32"/>
        <v>#DIV/0!</v>
      </c>
      <c r="U211" s="111" t="e">
        <f t="shared" si="33"/>
        <v>#DIV/0!</v>
      </c>
    </row>
    <row r="212" spans="1:21" ht="12.75" customHeight="1">
      <c r="A212" s="159"/>
      <c r="B212" s="82"/>
      <c r="C212" s="82"/>
      <c r="D212" s="82"/>
      <c r="E212" s="82"/>
      <c r="F212" s="82"/>
      <c r="G212" s="82"/>
      <c r="H212" s="92"/>
      <c r="I212" s="82"/>
      <c r="J212" s="84"/>
      <c r="K212" s="93"/>
      <c r="L212" s="68"/>
      <c r="M212" s="104"/>
      <c r="N212" s="136"/>
      <c r="O212" s="82"/>
      <c r="P212" s="88"/>
      <c r="Q212" s="89"/>
      <c r="R212" s="82"/>
      <c r="S212" s="111" t="e">
        <f>Q212/R210*O210</f>
        <v>#DIV/0!</v>
      </c>
      <c r="T212" s="111" t="e">
        <f t="shared" si="32"/>
        <v>#DIV/0!</v>
      </c>
      <c r="U212" s="111" t="e">
        <f t="shared" si="33"/>
        <v>#DIV/0!</v>
      </c>
    </row>
    <row r="213" spans="1:21" ht="12.75" customHeight="1">
      <c r="A213" s="159"/>
      <c r="B213" s="82"/>
      <c r="C213" s="82"/>
      <c r="D213" s="82"/>
      <c r="E213" s="82"/>
      <c r="F213" s="82"/>
      <c r="G213" s="82"/>
      <c r="H213" s="92"/>
      <c r="I213" s="82"/>
      <c r="J213" s="84"/>
      <c r="K213" s="93"/>
      <c r="L213" s="68"/>
      <c r="M213" s="104"/>
      <c r="N213" s="136"/>
      <c r="O213" s="82"/>
      <c r="P213" s="88"/>
      <c r="Q213" s="89"/>
      <c r="R213" s="82"/>
      <c r="S213" s="111" t="e">
        <f>Q213/R210*O210</f>
        <v>#DIV/0!</v>
      </c>
      <c r="T213" s="111" t="e">
        <f t="shared" si="32"/>
        <v>#DIV/0!</v>
      </c>
      <c r="U213" s="111" t="e">
        <f t="shared" si="33"/>
        <v>#DIV/0!</v>
      </c>
    </row>
    <row r="214" spans="1:21" ht="12.75" customHeight="1">
      <c r="A214" s="159"/>
      <c r="B214" s="82"/>
      <c r="C214" s="82"/>
      <c r="D214" s="82"/>
      <c r="E214" s="82"/>
      <c r="F214" s="82"/>
      <c r="G214" s="82"/>
      <c r="H214" s="92"/>
      <c r="I214" s="82"/>
      <c r="J214" s="84"/>
      <c r="K214" s="93"/>
      <c r="L214" s="68"/>
      <c r="M214" s="104"/>
      <c r="N214" s="136"/>
      <c r="O214" s="82"/>
      <c r="P214" s="88"/>
      <c r="Q214" s="89"/>
      <c r="R214" s="82"/>
      <c r="S214" s="111" t="e">
        <f>Q214/R210*O210</f>
        <v>#DIV/0!</v>
      </c>
      <c r="T214" s="111" t="e">
        <f t="shared" si="32"/>
        <v>#DIV/0!</v>
      </c>
      <c r="U214" s="111" t="e">
        <f t="shared" si="33"/>
        <v>#DIV/0!</v>
      </c>
    </row>
    <row r="215" spans="1:21" ht="33.75" customHeight="1">
      <c r="A215" s="159"/>
      <c r="B215" s="82"/>
      <c r="C215" s="82"/>
      <c r="D215" s="82"/>
      <c r="E215" s="82"/>
      <c r="F215" s="82"/>
      <c r="G215" s="82"/>
      <c r="H215" s="92"/>
      <c r="I215" s="82"/>
      <c r="J215" s="84"/>
      <c r="K215" s="93"/>
      <c r="L215" s="151" t="s">
        <v>9</v>
      </c>
      <c r="M215" s="152"/>
      <c r="N215" s="110">
        <v>7</v>
      </c>
      <c r="O215" s="110">
        <f>I195*N215/100</f>
        <v>0</v>
      </c>
      <c r="P215" s="88"/>
      <c r="Q215" s="89"/>
      <c r="R215" s="97"/>
      <c r="S215" s="111"/>
      <c r="T215" s="111"/>
      <c r="U215" s="111"/>
    </row>
    <row r="216" spans="1:21" ht="12.75" customHeight="1">
      <c r="A216" s="159"/>
      <c r="B216" s="82"/>
      <c r="C216" s="82"/>
      <c r="D216" s="82"/>
      <c r="E216" s="82"/>
      <c r="F216" s="82"/>
      <c r="G216" s="82"/>
      <c r="H216" s="92"/>
      <c r="I216" s="82"/>
      <c r="J216" s="84"/>
      <c r="K216" s="93"/>
      <c r="L216" s="64" t="s">
        <v>10</v>
      </c>
      <c r="M216" s="153" t="s">
        <v>24</v>
      </c>
      <c r="N216" s="135">
        <v>1</v>
      </c>
      <c r="O216" s="97">
        <f>I195*N216/100</f>
        <v>0</v>
      </c>
      <c r="P216" s="88"/>
      <c r="Q216" s="89"/>
      <c r="R216" s="97"/>
      <c r="S216" s="111"/>
      <c r="T216" s="111"/>
      <c r="U216" s="111"/>
    </row>
    <row r="217" spans="1:21" ht="12.75" customHeight="1">
      <c r="A217" s="159"/>
      <c r="B217" s="82"/>
      <c r="C217" s="82"/>
      <c r="D217" s="82"/>
      <c r="E217" s="82"/>
      <c r="F217" s="82"/>
      <c r="G217" s="82"/>
      <c r="H217" s="92"/>
      <c r="I217" s="82"/>
      <c r="J217" s="84"/>
      <c r="K217" s="93"/>
      <c r="L217" s="67"/>
      <c r="M217" s="104" t="s">
        <v>164</v>
      </c>
      <c r="N217" s="136">
        <v>3</v>
      </c>
      <c r="O217" s="82">
        <f>I195*N217/100</f>
        <v>0</v>
      </c>
      <c r="P217" s="88"/>
      <c r="Q217" s="89"/>
      <c r="R217" s="82">
        <f>Q217+Q218+Q219+Q220+Q221</f>
        <v>0</v>
      </c>
      <c r="S217" s="111" t="e">
        <f>Q217/R217*O217</f>
        <v>#DIV/0!</v>
      </c>
      <c r="T217" s="111" t="e">
        <f aca="true" t="shared" si="34" ref="T217:T229">S217/1.302</f>
        <v>#DIV/0!</v>
      </c>
      <c r="U217" s="111" t="e">
        <f aca="true" t="shared" si="35" ref="U217:U229">S217-T217</f>
        <v>#DIV/0!</v>
      </c>
    </row>
    <row r="218" spans="1:21" ht="12.75" customHeight="1">
      <c r="A218" s="159"/>
      <c r="B218" s="82"/>
      <c r="C218" s="82"/>
      <c r="D218" s="82"/>
      <c r="E218" s="82"/>
      <c r="F218" s="82"/>
      <c r="G218" s="82"/>
      <c r="H218" s="92"/>
      <c r="I218" s="82"/>
      <c r="J218" s="84"/>
      <c r="K218" s="93"/>
      <c r="L218" s="67"/>
      <c r="M218" s="104"/>
      <c r="N218" s="136"/>
      <c r="O218" s="82"/>
      <c r="P218" s="88"/>
      <c r="Q218" s="89"/>
      <c r="R218" s="82"/>
      <c r="S218" s="111" t="e">
        <f>Q218/R217*O217</f>
        <v>#DIV/0!</v>
      </c>
      <c r="T218" s="111" t="e">
        <f t="shared" si="34"/>
        <v>#DIV/0!</v>
      </c>
      <c r="U218" s="111" t="e">
        <f t="shared" si="35"/>
        <v>#DIV/0!</v>
      </c>
    </row>
    <row r="219" spans="1:21" ht="12.75" customHeight="1">
      <c r="A219" s="159"/>
      <c r="B219" s="82"/>
      <c r="C219" s="82"/>
      <c r="D219" s="82"/>
      <c r="E219" s="82"/>
      <c r="F219" s="82"/>
      <c r="G219" s="82"/>
      <c r="H219" s="92"/>
      <c r="I219" s="82"/>
      <c r="J219" s="84"/>
      <c r="K219" s="93"/>
      <c r="L219" s="67"/>
      <c r="M219" s="104"/>
      <c r="N219" s="136"/>
      <c r="O219" s="82"/>
      <c r="P219" s="88"/>
      <c r="Q219" s="89"/>
      <c r="R219" s="82"/>
      <c r="S219" s="111" t="e">
        <f>Q219/R217*O217</f>
        <v>#DIV/0!</v>
      </c>
      <c r="T219" s="111" t="e">
        <f t="shared" si="34"/>
        <v>#DIV/0!</v>
      </c>
      <c r="U219" s="111" t="e">
        <f t="shared" si="35"/>
        <v>#DIV/0!</v>
      </c>
    </row>
    <row r="220" spans="1:21" ht="12.75" customHeight="1">
      <c r="A220" s="159"/>
      <c r="B220" s="82"/>
      <c r="C220" s="82"/>
      <c r="D220" s="82"/>
      <c r="E220" s="82"/>
      <c r="F220" s="82"/>
      <c r="G220" s="82"/>
      <c r="H220" s="92"/>
      <c r="I220" s="82"/>
      <c r="J220" s="84"/>
      <c r="K220" s="93"/>
      <c r="L220" s="67"/>
      <c r="M220" s="104"/>
      <c r="N220" s="136"/>
      <c r="O220" s="82"/>
      <c r="P220" s="88"/>
      <c r="Q220" s="89"/>
      <c r="R220" s="82"/>
      <c r="S220" s="111" t="e">
        <f>Q220/R217*O217</f>
        <v>#DIV/0!</v>
      </c>
      <c r="T220" s="111" t="e">
        <f t="shared" si="34"/>
        <v>#DIV/0!</v>
      </c>
      <c r="U220" s="111" t="e">
        <f t="shared" si="35"/>
        <v>#DIV/0!</v>
      </c>
    </row>
    <row r="221" spans="1:21" ht="12.75" customHeight="1">
      <c r="A221" s="159"/>
      <c r="B221" s="82"/>
      <c r="C221" s="82"/>
      <c r="D221" s="82"/>
      <c r="E221" s="82"/>
      <c r="F221" s="82"/>
      <c r="G221" s="82"/>
      <c r="H221" s="92"/>
      <c r="I221" s="82"/>
      <c r="J221" s="84"/>
      <c r="K221" s="93"/>
      <c r="L221" s="67"/>
      <c r="M221" s="104"/>
      <c r="N221" s="136"/>
      <c r="O221" s="82"/>
      <c r="P221" s="88"/>
      <c r="Q221" s="89"/>
      <c r="R221" s="82"/>
      <c r="S221" s="111" t="e">
        <f>Q221/R217*O217</f>
        <v>#DIV/0!</v>
      </c>
      <c r="T221" s="111" t="e">
        <f t="shared" si="34"/>
        <v>#DIV/0!</v>
      </c>
      <c r="U221" s="111" t="e">
        <f t="shared" si="35"/>
        <v>#DIV/0!</v>
      </c>
    </row>
    <row r="222" spans="1:21" ht="12.75" customHeight="1">
      <c r="A222" s="159"/>
      <c r="B222" s="82"/>
      <c r="C222" s="82"/>
      <c r="D222" s="82"/>
      <c r="E222" s="82"/>
      <c r="F222" s="82"/>
      <c r="G222" s="82"/>
      <c r="H222" s="92"/>
      <c r="I222" s="82"/>
      <c r="J222" s="84"/>
      <c r="K222" s="93"/>
      <c r="L222" s="67"/>
      <c r="M222" s="104" t="s">
        <v>163</v>
      </c>
      <c r="N222" s="136">
        <v>3</v>
      </c>
      <c r="O222" s="82">
        <f>I195*N222/100</f>
        <v>0</v>
      </c>
      <c r="P222" s="88"/>
      <c r="Q222" s="89"/>
      <c r="R222" s="82">
        <f>Q222+Q223+Q224+Q225</f>
        <v>0</v>
      </c>
      <c r="S222" s="111" t="e">
        <f>Q222/R222*O222</f>
        <v>#DIV/0!</v>
      </c>
      <c r="T222" s="111" t="e">
        <f t="shared" si="34"/>
        <v>#DIV/0!</v>
      </c>
      <c r="U222" s="111" t="e">
        <f t="shared" si="35"/>
        <v>#DIV/0!</v>
      </c>
    </row>
    <row r="223" spans="1:21" ht="12.75" customHeight="1">
      <c r="A223" s="159"/>
      <c r="B223" s="82"/>
      <c r="C223" s="82"/>
      <c r="D223" s="82"/>
      <c r="E223" s="82"/>
      <c r="F223" s="82"/>
      <c r="G223" s="82"/>
      <c r="H223" s="92"/>
      <c r="I223" s="82"/>
      <c r="J223" s="84"/>
      <c r="K223" s="93"/>
      <c r="L223" s="67"/>
      <c r="M223" s="104"/>
      <c r="N223" s="136"/>
      <c r="O223" s="82"/>
      <c r="P223" s="88"/>
      <c r="Q223" s="89"/>
      <c r="R223" s="82"/>
      <c r="S223" s="111" t="e">
        <f>Q223/R222*O222</f>
        <v>#DIV/0!</v>
      </c>
      <c r="T223" s="111" t="e">
        <f t="shared" si="34"/>
        <v>#DIV/0!</v>
      </c>
      <c r="U223" s="111" t="e">
        <f t="shared" si="35"/>
        <v>#DIV/0!</v>
      </c>
    </row>
    <row r="224" spans="1:21" ht="12.75" customHeight="1">
      <c r="A224" s="159"/>
      <c r="B224" s="82"/>
      <c r="C224" s="82"/>
      <c r="D224" s="82"/>
      <c r="E224" s="82"/>
      <c r="F224" s="82"/>
      <c r="G224" s="82"/>
      <c r="H224" s="92"/>
      <c r="I224" s="82"/>
      <c r="J224" s="84"/>
      <c r="K224" s="93"/>
      <c r="L224" s="67"/>
      <c r="M224" s="104"/>
      <c r="N224" s="136"/>
      <c r="O224" s="82"/>
      <c r="P224" s="88"/>
      <c r="Q224" s="89"/>
      <c r="R224" s="82"/>
      <c r="S224" s="111" t="e">
        <f>Q224/R222*O222</f>
        <v>#DIV/0!</v>
      </c>
      <c r="T224" s="111" t="e">
        <f t="shared" si="34"/>
        <v>#DIV/0!</v>
      </c>
      <c r="U224" s="111" t="e">
        <f t="shared" si="35"/>
        <v>#DIV/0!</v>
      </c>
    </row>
    <row r="225" spans="1:21" ht="12.75" customHeight="1">
      <c r="A225" s="159"/>
      <c r="B225" s="82"/>
      <c r="C225" s="82"/>
      <c r="D225" s="82"/>
      <c r="E225" s="82"/>
      <c r="F225" s="82"/>
      <c r="G225" s="82"/>
      <c r="H225" s="92"/>
      <c r="I225" s="82"/>
      <c r="J225" s="84"/>
      <c r="K225" s="93"/>
      <c r="L225" s="67"/>
      <c r="M225" s="104"/>
      <c r="N225" s="136"/>
      <c r="O225" s="82"/>
      <c r="P225" s="88"/>
      <c r="Q225" s="89"/>
      <c r="R225" s="82"/>
      <c r="S225" s="111" t="e">
        <f>Q225/R222*O222</f>
        <v>#DIV/0!</v>
      </c>
      <c r="T225" s="111" t="e">
        <f t="shared" si="34"/>
        <v>#DIV/0!</v>
      </c>
      <c r="U225" s="111" t="e">
        <f t="shared" si="35"/>
        <v>#DIV/0!</v>
      </c>
    </row>
    <row r="226" spans="1:21" ht="12.75" customHeight="1">
      <c r="A226" s="159"/>
      <c r="B226" s="82"/>
      <c r="C226" s="82"/>
      <c r="D226" s="82"/>
      <c r="E226" s="82"/>
      <c r="F226" s="82"/>
      <c r="G226" s="82"/>
      <c r="H226" s="92"/>
      <c r="I226" s="82"/>
      <c r="J226" s="84"/>
      <c r="K226" s="93"/>
      <c r="L226" s="67"/>
      <c r="M226" s="104" t="s">
        <v>162</v>
      </c>
      <c r="N226" s="136">
        <v>1</v>
      </c>
      <c r="O226" s="82">
        <f>I195*N226/100</f>
        <v>0</v>
      </c>
      <c r="P226" s="88"/>
      <c r="Q226" s="89"/>
      <c r="R226" s="82">
        <f>Q226+Q227</f>
        <v>0</v>
      </c>
      <c r="S226" s="111" t="e">
        <f>Q226/R226*O226</f>
        <v>#DIV/0!</v>
      </c>
      <c r="T226" s="111" t="e">
        <f t="shared" si="34"/>
        <v>#DIV/0!</v>
      </c>
      <c r="U226" s="111" t="e">
        <f t="shared" si="35"/>
        <v>#DIV/0!</v>
      </c>
    </row>
    <row r="227" spans="1:21" ht="12.75" customHeight="1">
      <c r="A227" s="159"/>
      <c r="B227" s="82"/>
      <c r="C227" s="82"/>
      <c r="D227" s="82"/>
      <c r="E227" s="82"/>
      <c r="F227" s="82"/>
      <c r="G227" s="82"/>
      <c r="H227" s="92"/>
      <c r="I227" s="82"/>
      <c r="J227" s="84"/>
      <c r="K227" s="93"/>
      <c r="L227" s="75"/>
      <c r="M227" s="104"/>
      <c r="N227" s="136"/>
      <c r="O227" s="82"/>
      <c r="P227" s="88"/>
      <c r="Q227" s="89"/>
      <c r="R227" s="82"/>
      <c r="S227" s="111" t="e">
        <f>Q227/R226*O226</f>
        <v>#DIV/0!</v>
      </c>
      <c r="T227" s="111" t="e">
        <f t="shared" si="34"/>
        <v>#DIV/0!</v>
      </c>
      <c r="U227" s="111" t="e">
        <f t="shared" si="35"/>
        <v>#DIV/0!</v>
      </c>
    </row>
    <row r="228" spans="1:21" ht="34.5" customHeight="1">
      <c r="A228" s="159"/>
      <c r="B228" s="82"/>
      <c r="C228" s="82"/>
      <c r="D228" s="82"/>
      <c r="E228" s="82"/>
      <c r="F228" s="82"/>
      <c r="G228" s="82"/>
      <c r="H228" s="92"/>
      <c r="I228" s="82"/>
      <c r="J228" s="125" t="s">
        <v>134</v>
      </c>
      <c r="K228" s="126"/>
      <c r="L228" s="126"/>
      <c r="M228" s="127"/>
      <c r="N228" s="128">
        <v>5</v>
      </c>
      <c r="O228" s="128">
        <f>I195*N228/100</f>
        <v>0</v>
      </c>
      <c r="P228" s="88"/>
      <c r="Q228" s="89"/>
      <c r="R228" s="97"/>
      <c r="S228" s="111">
        <f>O228</f>
        <v>0</v>
      </c>
      <c r="T228" s="111">
        <f t="shared" si="34"/>
        <v>0</v>
      </c>
      <c r="U228" s="111">
        <f t="shared" si="35"/>
        <v>0</v>
      </c>
    </row>
    <row r="229" spans="1:21" ht="99" customHeight="1">
      <c r="A229" s="159"/>
      <c r="B229" s="82"/>
      <c r="C229" s="82"/>
      <c r="D229" s="82"/>
      <c r="E229" s="82"/>
      <c r="F229" s="82"/>
      <c r="G229" s="82"/>
      <c r="H229" s="92"/>
      <c r="I229" s="82"/>
      <c r="J229" s="155" t="s">
        <v>2</v>
      </c>
      <c r="K229" s="163" t="s">
        <v>84</v>
      </c>
      <c r="L229" s="164"/>
      <c r="M229" s="165"/>
      <c r="N229" s="128">
        <v>7</v>
      </c>
      <c r="O229" s="135">
        <f>I195*N229/100</f>
        <v>0</v>
      </c>
      <c r="P229" s="88"/>
      <c r="Q229" s="89"/>
      <c r="R229" s="97">
        <f>Q229</f>
        <v>0</v>
      </c>
      <c r="S229" s="111">
        <f>O229*Q229</f>
        <v>0</v>
      </c>
      <c r="T229" s="111">
        <f t="shared" si="34"/>
        <v>0</v>
      </c>
      <c r="U229" s="111">
        <f t="shared" si="35"/>
        <v>0</v>
      </c>
    </row>
    <row r="230" spans="1:21" ht="12.75" customHeight="1">
      <c r="A230" s="159"/>
      <c r="B230" s="82"/>
      <c r="C230" s="82"/>
      <c r="D230" s="82"/>
      <c r="E230" s="82"/>
      <c r="F230" s="82"/>
      <c r="G230" s="82"/>
      <c r="H230" s="92"/>
      <c r="I230" s="82"/>
      <c r="J230" s="140" t="s">
        <v>26</v>
      </c>
      <c r="K230" s="141" t="s">
        <v>11</v>
      </c>
      <c r="L230" s="142"/>
      <c r="M230" s="143"/>
      <c r="N230" s="128">
        <v>23</v>
      </c>
      <c r="O230" s="128">
        <f>I195*N230/100</f>
        <v>0</v>
      </c>
      <c r="P230" s="88"/>
      <c r="Q230" s="89"/>
      <c r="R230" s="97"/>
      <c r="S230" s="111"/>
      <c r="T230" s="111"/>
      <c r="U230" s="111"/>
    </row>
    <row r="231" spans="1:21" ht="12.75" customHeight="1">
      <c r="A231" s="159"/>
      <c r="B231" s="82"/>
      <c r="C231" s="82"/>
      <c r="D231" s="82"/>
      <c r="E231" s="82"/>
      <c r="F231" s="82"/>
      <c r="G231" s="82"/>
      <c r="H231" s="92"/>
      <c r="I231" s="82"/>
      <c r="J231" s="140"/>
      <c r="K231" s="93" t="s">
        <v>10</v>
      </c>
      <c r="L231" s="144" t="s">
        <v>7</v>
      </c>
      <c r="M231" s="145"/>
      <c r="N231" s="105">
        <v>16</v>
      </c>
      <c r="O231" s="105">
        <f>I195*N231/100</f>
        <v>0</v>
      </c>
      <c r="P231" s="88"/>
      <c r="Q231" s="89"/>
      <c r="R231" s="82">
        <f>Q231+Q232+Q233+Q234</f>
        <v>0</v>
      </c>
      <c r="S231" s="111" t="e">
        <f>Q231/R231*O231</f>
        <v>#DIV/0!</v>
      </c>
      <c r="T231" s="111" t="e">
        <f aca="true" t="shared" si="36" ref="T231:T240">S231/1.302</f>
        <v>#DIV/0!</v>
      </c>
      <c r="U231" s="111" t="e">
        <f aca="true" t="shared" si="37" ref="U231:U240">S231-T231</f>
        <v>#DIV/0!</v>
      </c>
    </row>
    <row r="232" spans="1:21" ht="12.75" customHeight="1">
      <c r="A232" s="159"/>
      <c r="B232" s="82"/>
      <c r="C232" s="82"/>
      <c r="D232" s="82"/>
      <c r="E232" s="82"/>
      <c r="F232" s="82"/>
      <c r="G232" s="82"/>
      <c r="H232" s="92"/>
      <c r="I232" s="82"/>
      <c r="J232" s="140"/>
      <c r="K232" s="93"/>
      <c r="L232" s="146"/>
      <c r="M232" s="147"/>
      <c r="N232" s="105"/>
      <c r="O232" s="105"/>
      <c r="P232" s="88"/>
      <c r="Q232" s="89"/>
      <c r="R232" s="82"/>
      <c r="S232" s="111" t="e">
        <f>Q232/R231*O231</f>
        <v>#DIV/0!</v>
      </c>
      <c r="T232" s="111" t="e">
        <f t="shared" si="36"/>
        <v>#DIV/0!</v>
      </c>
      <c r="U232" s="111" t="e">
        <f t="shared" si="37"/>
        <v>#DIV/0!</v>
      </c>
    </row>
    <row r="233" spans="1:21" ht="12.75" customHeight="1">
      <c r="A233" s="159"/>
      <c r="B233" s="82"/>
      <c r="C233" s="82"/>
      <c r="D233" s="82"/>
      <c r="E233" s="82"/>
      <c r="F233" s="82"/>
      <c r="G233" s="82"/>
      <c r="H233" s="92"/>
      <c r="I233" s="82"/>
      <c r="J233" s="140"/>
      <c r="K233" s="93"/>
      <c r="L233" s="146"/>
      <c r="M233" s="147"/>
      <c r="N233" s="105"/>
      <c r="O233" s="105"/>
      <c r="P233" s="88"/>
      <c r="Q233" s="89"/>
      <c r="R233" s="82"/>
      <c r="S233" s="111" t="e">
        <f>Q233/R231*O231</f>
        <v>#DIV/0!</v>
      </c>
      <c r="T233" s="111" t="e">
        <f t="shared" si="36"/>
        <v>#DIV/0!</v>
      </c>
      <c r="U233" s="111" t="e">
        <f t="shared" si="37"/>
        <v>#DIV/0!</v>
      </c>
    </row>
    <row r="234" spans="1:21" ht="12.75" customHeight="1">
      <c r="A234" s="159"/>
      <c r="B234" s="82"/>
      <c r="C234" s="82"/>
      <c r="D234" s="82"/>
      <c r="E234" s="82"/>
      <c r="F234" s="82"/>
      <c r="G234" s="82"/>
      <c r="H234" s="92"/>
      <c r="I234" s="82"/>
      <c r="J234" s="140"/>
      <c r="K234" s="93"/>
      <c r="L234" s="148"/>
      <c r="M234" s="149"/>
      <c r="N234" s="105"/>
      <c r="O234" s="105"/>
      <c r="P234" s="88"/>
      <c r="Q234" s="89"/>
      <c r="R234" s="82"/>
      <c r="S234" s="111" t="e">
        <f>Q234/R231*O231</f>
        <v>#DIV/0!</v>
      </c>
      <c r="T234" s="111" t="e">
        <f t="shared" si="36"/>
        <v>#DIV/0!</v>
      </c>
      <c r="U234" s="111" t="e">
        <f t="shared" si="37"/>
        <v>#DIV/0!</v>
      </c>
    </row>
    <row r="235" spans="1:21" ht="12.75" customHeight="1">
      <c r="A235" s="159"/>
      <c r="B235" s="82"/>
      <c r="C235" s="82"/>
      <c r="D235" s="82"/>
      <c r="E235" s="82"/>
      <c r="F235" s="82"/>
      <c r="G235" s="82"/>
      <c r="H235" s="92"/>
      <c r="I235" s="82"/>
      <c r="J235" s="140"/>
      <c r="K235" s="93"/>
      <c r="L235" s="144" t="s">
        <v>8</v>
      </c>
      <c r="M235" s="145"/>
      <c r="N235" s="105">
        <v>7</v>
      </c>
      <c r="O235" s="105">
        <f>I195*N235/100</f>
        <v>0</v>
      </c>
      <c r="P235" s="88"/>
      <c r="Q235" s="89"/>
      <c r="R235" s="82">
        <f>Q235+Q236+Q237+Q238+Q239+Q240</f>
        <v>0</v>
      </c>
      <c r="S235" s="111" t="e">
        <f>Q235/R235*O235</f>
        <v>#DIV/0!</v>
      </c>
      <c r="T235" s="111" t="e">
        <f t="shared" si="36"/>
        <v>#DIV/0!</v>
      </c>
      <c r="U235" s="111" t="e">
        <f t="shared" si="37"/>
        <v>#DIV/0!</v>
      </c>
    </row>
    <row r="236" spans="1:21" ht="12.75" customHeight="1">
      <c r="A236" s="159"/>
      <c r="B236" s="82"/>
      <c r="C236" s="82"/>
      <c r="D236" s="82"/>
      <c r="E236" s="82"/>
      <c r="F236" s="82"/>
      <c r="G236" s="82"/>
      <c r="H236" s="92"/>
      <c r="I236" s="82"/>
      <c r="J236" s="140"/>
      <c r="K236" s="93"/>
      <c r="L236" s="146"/>
      <c r="M236" s="147"/>
      <c r="N236" s="105"/>
      <c r="O236" s="105"/>
      <c r="P236" s="88"/>
      <c r="Q236" s="89"/>
      <c r="R236" s="82"/>
      <c r="S236" s="111" t="e">
        <f>Q236/R235*O235</f>
        <v>#DIV/0!</v>
      </c>
      <c r="T236" s="111" t="e">
        <f t="shared" si="36"/>
        <v>#DIV/0!</v>
      </c>
      <c r="U236" s="111" t="e">
        <f t="shared" si="37"/>
        <v>#DIV/0!</v>
      </c>
    </row>
    <row r="237" spans="1:21" ht="12.75" customHeight="1">
      <c r="A237" s="159"/>
      <c r="B237" s="82"/>
      <c r="C237" s="82"/>
      <c r="D237" s="82"/>
      <c r="E237" s="82"/>
      <c r="F237" s="82"/>
      <c r="G237" s="82"/>
      <c r="H237" s="92"/>
      <c r="I237" s="82"/>
      <c r="J237" s="140"/>
      <c r="K237" s="93"/>
      <c r="L237" s="146"/>
      <c r="M237" s="147"/>
      <c r="N237" s="105"/>
      <c r="O237" s="105"/>
      <c r="P237" s="88"/>
      <c r="Q237" s="89"/>
      <c r="R237" s="82"/>
      <c r="S237" s="111" t="e">
        <f>Q237/R235*O235</f>
        <v>#DIV/0!</v>
      </c>
      <c r="T237" s="111" t="e">
        <f t="shared" si="36"/>
        <v>#DIV/0!</v>
      </c>
      <c r="U237" s="111" t="e">
        <f t="shared" si="37"/>
        <v>#DIV/0!</v>
      </c>
    </row>
    <row r="238" spans="1:21" ht="12.75" customHeight="1">
      <c r="A238" s="159"/>
      <c r="B238" s="82"/>
      <c r="C238" s="82"/>
      <c r="D238" s="82"/>
      <c r="E238" s="82"/>
      <c r="F238" s="82"/>
      <c r="G238" s="82"/>
      <c r="H238" s="92"/>
      <c r="I238" s="82"/>
      <c r="J238" s="140"/>
      <c r="K238" s="93"/>
      <c r="L238" s="146"/>
      <c r="M238" s="147"/>
      <c r="N238" s="105"/>
      <c r="O238" s="105"/>
      <c r="P238" s="88"/>
      <c r="Q238" s="89"/>
      <c r="R238" s="82"/>
      <c r="S238" s="111" t="e">
        <f>Q238/R235*O235</f>
        <v>#DIV/0!</v>
      </c>
      <c r="T238" s="111" t="e">
        <f t="shared" si="36"/>
        <v>#DIV/0!</v>
      </c>
      <c r="U238" s="111" t="e">
        <f t="shared" si="37"/>
        <v>#DIV/0!</v>
      </c>
    </row>
    <row r="239" spans="1:21" ht="12.75" customHeight="1">
      <c r="A239" s="159"/>
      <c r="B239" s="82"/>
      <c r="C239" s="82"/>
      <c r="D239" s="82"/>
      <c r="E239" s="82"/>
      <c r="F239" s="82"/>
      <c r="G239" s="82"/>
      <c r="H239" s="92"/>
      <c r="I239" s="82"/>
      <c r="J239" s="140"/>
      <c r="K239" s="93"/>
      <c r="L239" s="146"/>
      <c r="M239" s="147"/>
      <c r="N239" s="105"/>
      <c r="O239" s="105"/>
      <c r="P239" s="88"/>
      <c r="Q239" s="89"/>
      <c r="R239" s="82"/>
      <c r="S239" s="111" t="e">
        <f>Q239/R235*O235</f>
        <v>#DIV/0!</v>
      </c>
      <c r="T239" s="111" t="e">
        <f t="shared" si="36"/>
        <v>#DIV/0!</v>
      </c>
      <c r="U239" s="111" t="e">
        <f t="shared" si="37"/>
        <v>#DIV/0!</v>
      </c>
    </row>
    <row r="240" spans="1:21" ht="12.75" customHeight="1">
      <c r="A240" s="159"/>
      <c r="B240" s="82"/>
      <c r="C240" s="82"/>
      <c r="D240" s="82"/>
      <c r="E240" s="82"/>
      <c r="F240" s="82"/>
      <c r="G240" s="82"/>
      <c r="H240" s="92"/>
      <c r="I240" s="82"/>
      <c r="J240" s="140"/>
      <c r="K240" s="93"/>
      <c r="L240" s="148"/>
      <c r="M240" s="149"/>
      <c r="N240" s="105"/>
      <c r="O240" s="105"/>
      <c r="P240" s="88"/>
      <c r="Q240" s="89"/>
      <c r="R240" s="82"/>
      <c r="S240" s="111" t="e">
        <f>Q240/R235*O235</f>
        <v>#DIV/0!</v>
      </c>
      <c r="T240" s="111" t="e">
        <f t="shared" si="36"/>
        <v>#DIV/0!</v>
      </c>
      <c r="U240" s="111" t="e">
        <f t="shared" si="37"/>
        <v>#DIV/0!</v>
      </c>
    </row>
    <row r="241" spans="1:21" ht="12.75" customHeight="1">
      <c r="A241" s="159"/>
      <c r="B241" s="82"/>
      <c r="C241" s="82"/>
      <c r="D241" s="82"/>
      <c r="E241" s="82"/>
      <c r="F241" s="82"/>
      <c r="G241" s="82"/>
      <c r="H241" s="92"/>
      <c r="I241" s="82"/>
      <c r="J241" s="140" t="s">
        <v>1</v>
      </c>
      <c r="K241" s="141" t="s">
        <v>11</v>
      </c>
      <c r="L241" s="142"/>
      <c r="M241" s="143"/>
      <c r="N241" s="128">
        <v>5</v>
      </c>
      <c r="O241" s="128">
        <f>I195*N241/100</f>
        <v>0</v>
      </c>
      <c r="P241" s="88"/>
      <c r="Q241" s="89"/>
      <c r="R241" s="97"/>
      <c r="S241" s="111"/>
      <c r="T241" s="111"/>
      <c r="U241" s="111"/>
    </row>
    <row r="242" spans="1:21" ht="12.75" customHeight="1">
      <c r="A242" s="159"/>
      <c r="B242" s="82"/>
      <c r="C242" s="82"/>
      <c r="D242" s="82"/>
      <c r="E242" s="82"/>
      <c r="F242" s="82"/>
      <c r="G242" s="82"/>
      <c r="H242" s="92"/>
      <c r="I242" s="82"/>
      <c r="J242" s="140"/>
      <c r="K242" s="93" t="s">
        <v>10</v>
      </c>
      <c r="L242" s="144" t="s">
        <v>8</v>
      </c>
      <c r="M242" s="145"/>
      <c r="N242" s="105">
        <v>3</v>
      </c>
      <c r="O242" s="105">
        <f>I195*N242/100</f>
        <v>0</v>
      </c>
      <c r="P242" s="88"/>
      <c r="Q242" s="89"/>
      <c r="R242" s="82">
        <f>Q242+Q243+Q244+Q245+Q246</f>
        <v>0</v>
      </c>
      <c r="S242" s="111" t="e">
        <f>Q242/R242*O242</f>
        <v>#DIV/0!</v>
      </c>
      <c r="T242" s="111" t="e">
        <f aca="true" t="shared" si="38" ref="T242:T251">S242/1.302</f>
        <v>#DIV/0!</v>
      </c>
      <c r="U242" s="111" t="e">
        <f aca="true" t="shared" si="39" ref="U242:U251">S242-T242</f>
        <v>#DIV/0!</v>
      </c>
    </row>
    <row r="243" spans="1:21" ht="12.75" customHeight="1">
      <c r="A243" s="159"/>
      <c r="B243" s="82"/>
      <c r="C243" s="82"/>
      <c r="D243" s="82"/>
      <c r="E243" s="82"/>
      <c r="F243" s="82"/>
      <c r="G243" s="82"/>
      <c r="H243" s="92"/>
      <c r="I243" s="82"/>
      <c r="J243" s="140"/>
      <c r="K243" s="93"/>
      <c r="L243" s="146"/>
      <c r="M243" s="147"/>
      <c r="N243" s="105"/>
      <c r="O243" s="105"/>
      <c r="P243" s="88"/>
      <c r="Q243" s="89"/>
      <c r="R243" s="82"/>
      <c r="S243" s="111" t="e">
        <f>Q243/R242*O242</f>
        <v>#DIV/0!</v>
      </c>
      <c r="T243" s="111" t="e">
        <f t="shared" si="38"/>
        <v>#DIV/0!</v>
      </c>
      <c r="U243" s="111" t="e">
        <f t="shared" si="39"/>
        <v>#DIV/0!</v>
      </c>
    </row>
    <row r="244" spans="1:21" ht="12.75" customHeight="1">
      <c r="A244" s="159"/>
      <c r="B244" s="82"/>
      <c r="C244" s="82"/>
      <c r="D244" s="82"/>
      <c r="E244" s="82"/>
      <c r="F244" s="82"/>
      <c r="G244" s="82"/>
      <c r="H244" s="92"/>
      <c r="I244" s="82"/>
      <c r="J244" s="140"/>
      <c r="K244" s="93"/>
      <c r="L244" s="146"/>
      <c r="M244" s="147"/>
      <c r="N244" s="105"/>
      <c r="O244" s="105"/>
      <c r="P244" s="88"/>
      <c r="Q244" s="89"/>
      <c r="R244" s="82"/>
      <c r="S244" s="111" t="e">
        <f>Q244/R242*O242</f>
        <v>#DIV/0!</v>
      </c>
      <c r="T244" s="111" t="e">
        <f t="shared" si="38"/>
        <v>#DIV/0!</v>
      </c>
      <c r="U244" s="111" t="e">
        <f t="shared" si="39"/>
        <v>#DIV/0!</v>
      </c>
    </row>
    <row r="245" spans="1:21" ht="12.75" customHeight="1">
      <c r="A245" s="159"/>
      <c r="B245" s="82"/>
      <c r="C245" s="82"/>
      <c r="D245" s="82"/>
      <c r="E245" s="82"/>
      <c r="F245" s="82"/>
      <c r="G245" s="82"/>
      <c r="H245" s="92"/>
      <c r="I245" s="82"/>
      <c r="J245" s="140"/>
      <c r="K245" s="93"/>
      <c r="L245" s="146"/>
      <c r="M245" s="147"/>
      <c r="N245" s="105"/>
      <c r="O245" s="105"/>
      <c r="P245" s="88"/>
      <c r="Q245" s="89"/>
      <c r="R245" s="82"/>
      <c r="S245" s="111" t="e">
        <f>Q245/R242*O242</f>
        <v>#DIV/0!</v>
      </c>
      <c r="T245" s="111" t="e">
        <f t="shared" si="38"/>
        <v>#DIV/0!</v>
      </c>
      <c r="U245" s="111" t="e">
        <f t="shared" si="39"/>
        <v>#DIV/0!</v>
      </c>
    </row>
    <row r="246" spans="1:21" ht="12.75" customHeight="1">
      <c r="A246" s="159"/>
      <c r="B246" s="82"/>
      <c r="C246" s="82"/>
      <c r="D246" s="82"/>
      <c r="E246" s="82"/>
      <c r="F246" s="82"/>
      <c r="G246" s="82"/>
      <c r="H246" s="92"/>
      <c r="I246" s="82"/>
      <c r="J246" s="140"/>
      <c r="K246" s="93"/>
      <c r="L246" s="148"/>
      <c r="M246" s="149"/>
      <c r="N246" s="105"/>
      <c r="O246" s="105"/>
      <c r="P246" s="88"/>
      <c r="Q246" s="89"/>
      <c r="R246" s="82"/>
      <c r="S246" s="111" t="e">
        <f>Q246/R242*O242</f>
        <v>#DIV/0!</v>
      </c>
      <c r="T246" s="111" t="e">
        <f t="shared" si="38"/>
        <v>#DIV/0!</v>
      </c>
      <c r="U246" s="111" t="e">
        <f t="shared" si="39"/>
        <v>#DIV/0!</v>
      </c>
    </row>
    <row r="247" spans="1:21" ht="12.75" customHeight="1">
      <c r="A247" s="159"/>
      <c r="B247" s="82"/>
      <c r="C247" s="82"/>
      <c r="D247" s="82"/>
      <c r="E247" s="82"/>
      <c r="F247" s="82"/>
      <c r="G247" s="82"/>
      <c r="H247" s="92"/>
      <c r="I247" s="82"/>
      <c r="J247" s="140"/>
      <c r="K247" s="93"/>
      <c r="L247" s="144" t="s">
        <v>9</v>
      </c>
      <c r="M247" s="145"/>
      <c r="N247" s="105">
        <v>2</v>
      </c>
      <c r="O247" s="105">
        <f>I195*N247/100</f>
        <v>0</v>
      </c>
      <c r="P247" s="88"/>
      <c r="Q247" s="89"/>
      <c r="R247" s="82">
        <f>Q247+Q248+Q249+Q250+Q251</f>
        <v>0</v>
      </c>
      <c r="S247" s="111" t="e">
        <f>Q247/R247*O247</f>
        <v>#DIV/0!</v>
      </c>
      <c r="T247" s="111" t="e">
        <f t="shared" si="38"/>
        <v>#DIV/0!</v>
      </c>
      <c r="U247" s="111" t="e">
        <f t="shared" si="39"/>
        <v>#DIV/0!</v>
      </c>
    </row>
    <row r="248" spans="1:21" ht="12.75" customHeight="1">
      <c r="A248" s="159"/>
      <c r="B248" s="82"/>
      <c r="C248" s="82"/>
      <c r="D248" s="82"/>
      <c r="E248" s="82"/>
      <c r="F248" s="82"/>
      <c r="G248" s="82"/>
      <c r="H248" s="92"/>
      <c r="I248" s="82"/>
      <c r="J248" s="140"/>
      <c r="K248" s="93"/>
      <c r="L248" s="146"/>
      <c r="M248" s="147"/>
      <c r="N248" s="105"/>
      <c r="O248" s="105"/>
      <c r="P248" s="88"/>
      <c r="Q248" s="89"/>
      <c r="R248" s="82"/>
      <c r="S248" s="111" t="e">
        <f>Q248/R247*O247</f>
        <v>#DIV/0!</v>
      </c>
      <c r="T248" s="111" t="e">
        <f t="shared" si="38"/>
        <v>#DIV/0!</v>
      </c>
      <c r="U248" s="111" t="e">
        <f t="shared" si="39"/>
        <v>#DIV/0!</v>
      </c>
    </row>
    <row r="249" spans="1:21" ht="12.75" customHeight="1">
      <c r="A249" s="159"/>
      <c r="B249" s="82"/>
      <c r="C249" s="82"/>
      <c r="D249" s="82"/>
      <c r="E249" s="82"/>
      <c r="F249" s="82"/>
      <c r="G249" s="82"/>
      <c r="H249" s="92"/>
      <c r="I249" s="82"/>
      <c r="J249" s="140"/>
      <c r="K249" s="93"/>
      <c r="L249" s="146"/>
      <c r="M249" s="147"/>
      <c r="N249" s="105"/>
      <c r="O249" s="105"/>
      <c r="P249" s="88"/>
      <c r="Q249" s="89"/>
      <c r="R249" s="82"/>
      <c r="S249" s="111" t="e">
        <f>Q249/R247*O247</f>
        <v>#DIV/0!</v>
      </c>
      <c r="T249" s="111" t="e">
        <f t="shared" si="38"/>
        <v>#DIV/0!</v>
      </c>
      <c r="U249" s="111" t="e">
        <f t="shared" si="39"/>
        <v>#DIV/0!</v>
      </c>
    </row>
    <row r="250" spans="1:21" ht="12.75" customHeight="1">
      <c r="A250" s="159"/>
      <c r="B250" s="82"/>
      <c r="C250" s="82"/>
      <c r="D250" s="82"/>
      <c r="E250" s="82"/>
      <c r="F250" s="82"/>
      <c r="G250" s="82"/>
      <c r="H250" s="92"/>
      <c r="I250" s="82"/>
      <c r="J250" s="140"/>
      <c r="K250" s="93"/>
      <c r="L250" s="146"/>
      <c r="M250" s="147"/>
      <c r="N250" s="105"/>
      <c r="O250" s="105"/>
      <c r="P250" s="88"/>
      <c r="Q250" s="89"/>
      <c r="R250" s="82"/>
      <c r="S250" s="111" t="e">
        <f>Q250/R247*O247</f>
        <v>#DIV/0!</v>
      </c>
      <c r="T250" s="111" t="e">
        <f t="shared" si="38"/>
        <v>#DIV/0!</v>
      </c>
      <c r="U250" s="111" t="e">
        <f t="shared" si="39"/>
        <v>#DIV/0!</v>
      </c>
    </row>
    <row r="251" spans="1:21" ht="12.75" customHeight="1">
      <c r="A251" s="159"/>
      <c r="B251" s="82"/>
      <c r="C251" s="82"/>
      <c r="D251" s="82"/>
      <c r="E251" s="82"/>
      <c r="F251" s="82"/>
      <c r="G251" s="82"/>
      <c r="H251" s="116"/>
      <c r="I251" s="82"/>
      <c r="J251" s="140"/>
      <c r="K251" s="93"/>
      <c r="L251" s="148"/>
      <c r="M251" s="149"/>
      <c r="N251" s="105"/>
      <c r="O251" s="105"/>
      <c r="P251" s="88"/>
      <c r="Q251" s="89"/>
      <c r="R251" s="82"/>
      <c r="S251" s="111" t="e">
        <f>Q251/R247*O247</f>
        <v>#DIV/0!</v>
      </c>
      <c r="T251" s="111" t="e">
        <f t="shared" si="38"/>
        <v>#DIV/0!</v>
      </c>
      <c r="U251" s="111" t="e">
        <f t="shared" si="39"/>
        <v>#DIV/0!</v>
      </c>
    </row>
    <row r="252" spans="1:21" ht="12.75" customHeight="1" hidden="1">
      <c r="A252" s="166"/>
      <c r="B252" s="97"/>
      <c r="C252" s="97"/>
      <c r="D252" s="97"/>
      <c r="E252" s="150">
        <f>45%+2%*H253</f>
        <v>0.45</v>
      </c>
      <c r="F252" s="150">
        <f>55%-2%*H253</f>
        <v>0.55</v>
      </c>
      <c r="G252" s="97"/>
      <c r="H252" s="121"/>
      <c r="I252" s="97"/>
      <c r="J252" s="155"/>
      <c r="K252" s="156"/>
      <c r="L252" s="157"/>
      <c r="M252" s="158"/>
      <c r="N252" s="99"/>
      <c r="O252" s="99"/>
      <c r="P252" s="88"/>
      <c r="Q252" s="89"/>
      <c r="R252" s="97"/>
      <c r="S252" s="111"/>
      <c r="T252" s="111"/>
      <c r="U252" s="111"/>
    </row>
    <row r="253" spans="1:21" ht="12.75" customHeight="1">
      <c r="A253" s="159" t="s">
        <v>187</v>
      </c>
      <c r="B253" s="82">
        <v>0</v>
      </c>
      <c r="C253" s="82">
        <v>6000</v>
      </c>
      <c r="D253" s="82">
        <f>C253*B253</f>
        <v>0</v>
      </c>
      <c r="E253" s="82">
        <f>D253*E252</f>
        <v>0</v>
      </c>
      <c r="F253" s="82">
        <f>D253*F252</f>
        <v>0</v>
      </c>
      <c r="G253" s="82">
        <f>F253*0.15</f>
        <v>0</v>
      </c>
      <c r="H253" s="83"/>
      <c r="I253" s="82">
        <f>F253-G253</f>
        <v>0</v>
      </c>
      <c r="J253" s="84" t="s">
        <v>25</v>
      </c>
      <c r="K253" s="125" t="s">
        <v>5</v>
      </c>
      <c r="L253" s="126"/>
      <c r="M253" s="127"/>
      <c r="N253" s="128">
        <v>65</v>
      </c>
      <c r="O253" s="128">
        <f>I253*N253/100</f>
        <v>0</v>
      </c>
      <c r="P253" s="88"/>
      <c r="Q253" s="89"/>
      <c r="R253" s="97"/>
      <c r="S253" s="111"/>
      <c r="T253" s="111"/>
      <c r="U253" s="111"/>
    </row>
    <row r="254" spans="1:21" ht="12.75" customHeight="1">
      <c r="A254" s="159"/>
      <c r="B254" s="82"/>
      <c r="C254" s="82"/>
      <c r="D254" s="82"/>
      <c r="E254" s="82"/>
      <c r="F254" s="82"/>
      <c r="G254" s="82"/>
      <c r="H254" s="92"/>
      <c r="I254" s="82"/>
      <c r="J254" s="84"/>
      <c r="K254" s="93" t="s">
        <v>10</v>
      </c>
      <c r="L254" s="151" t="s">
        <v>7</v>
      </c>
      <c r="M254" s="152"/>
      <c r="N254" s="110">
        <v>30</v>
      </c>
      <c r="O254" s="110">
        <f>I253*N254/100</f>
        <v>0</v>
      </c>
      <c r="P254" s="88"/>
      <c r="Q254" s="89"/>
      <c r="R254" s="97"/>
      <c r="S254" s="111"/>
      <c r="T254" s="111"/>
      <c r="U254" s="111"/>
    </row>
    <row r="255" spans="1:21" ht="31.5" customHeight="1">
      <c r="A255" s="159"/>
      <c r="B255" s="82"/>
      <c r="C255" s="82"/>
      <c r="D255" s="82"/>
      <c r="E255" s="82"/>
      <c r="F255" s="82"/>
      <c r="G255" s="82"/>
      <c r="H255" s="92"/>
      <c r="I255" s="82"/>
      <c r="J255" s="84"/>
      <c r="K255" s="93"/>
      <c r="L255" s="68" t="s">
        <v>10</v>
      </c>
      <c r="M255" s="98" t="s">
        <v>165</v>
      </c>
      <c r="N255" s="135">
        <v>4</v>
      </c>
      <c r="O255" s="97">
        <f>I253*N255/100</f>
        <v>0</v>
      </c>
      <c r="P255" s="88"/>
      <c r="Q255" s="89"/>
      <c r="R255" s="97"/>
      <c r="S255" s="111">
        <f>O255</f>
        <v>0</v>
      </c>
      <c r="T255" s="111">
        <f aca="true" t="shared" si="40" ref="T255:T260">S255/1.302</f>
        <v>0</v>
      </c>
      <c r="U255" s="111">
        <f aca="true" t="shared" si="41" ref="U255:U260">S255-T255</f>
        <v>0</v>
      </c>
    </row>
    <row r="256" spans="1:21" ht="22.5" customHeight="1">
      <c r="A256" s="159"/>
      <c r="B256" s="82"/>
      <c r="C256" s="82"/>
      <c r="D256" s="82"/>
      <c r="E256" s="82"/>
      <c r="F256" s="82"/>
      <c r="G256" s="82"/>
      <c r="H256" s="92"/>
      <c r="I256" s="82"/>
      <c r="J256" s="84"/>
      <c r="K256" s="93"/>
      <c r="L256" s="68"/>
      <c r="M256" s="98" t="s">
        <v>167</v>
      </c>
      <c r="N256" s="135">
        <v>5</v>
      </c>
      <c r="O256" s="97">
        <f>I253*N256/100</f>
        <v>0</v>
      </c>
      <c r="P256" s="88"/>
      <c r="Q256" s="89"/>
      <c r="R256" s="97"/>
      <c r="S256" s="111">
        <f>O256</f>
        <v>0</v>
      </c>
      <c r="T256" s="111">
        <f t="shared" si="40"/>
        <v>0</v>
      </c>
      <c r="U256" s="111">
        <f t="shared" si="41"/>
        <v>0</v>
      </c>
    </row>
    <row r="257" spans="1:21" ht="12.75" customHeight="1">
      <c r="A257" s="159"/>
      <c r="B257" s="82"/>
      <c r="C257" s="82"/>
      <c r="D257" s="82"/>
      <c r="E257" s="82"/>
      <c r="F257" s="82"/>
      <c r="G257" s="82"/>
      <c r="H257" s="92"/>
      <c r="I257" s="82"/>
      <c r="J257" s="84"/>
      <c r="K257" s="93"/>
      <c r="L257" s="68"/>
      <c r="M257" s="104" t="s">
        <v>166</v>
      </c>
      <c r="N257" s="136">
        <v>17</v>
      </c>
      <c r="O257" s="82">
        <f>I253*N257/100</f>
        <v>0</v>
      </c>
      <c r="P257" s="88"/>
      <c r="Q257" s="89"/>
      <c r="R257" s="82">
        <f>Q257+Q259+Q258</f>
        <v>0</v>
      </c>
      <c r="S257" s="111" t="e">
        <f>Q257/R257*O257</f>
        <v>#DIV/0!</v>
      </c>
      <c r="T257" s="111" t="e">
        <f t="shared" si="40"/>
        <v>#DIV/0!</v>
      </c>
      <c r="U257" s="111" t="e">
        <f t="shared" si="41"/>
        <v>#DIV/0!</v>
      </c>
    </row>
    <row r="258" spans="1:21" ht="12.75" customHeight="1">
      <c r="A258" s="159"/>
      <c r="B258" s="82"/>
      <c r="C258" s="82"/>
      <c r="D258" s="82"/>
      <c r="E258" s="82"/>
      <c r="F258" s="82"/>
      <c r="G258" s="82"/>
      <c r="H258" s="92"/>
      <c r="I258" s="82"/>
      <c r="J258" s="84"/>
      <c r="K258" s="93"/>
      <c r="L258" s="68"/>
      <c r="M258" s="104"/>
      <c r="N258" s="136"/>
      <c r="O258" s="82"/>
      <c r="P258" s="88"/>
      <c r="Q258" s="89"/>
      <c r="R258" s="82"/>
      <c r="S258" s="111" t="e">
        <f>Q258/R257*O257</f>
        <v>#DIV/0!</v>
      </c>
      <c r="T258" s="111" t="e">
        <f t="shared" si="40"/>
        <v>#DIV/0!</v>
      </c>
      <c r="U258" s="111" t="e">
        <f t="shared" si="41"/>
        <v>#DIV/0!</v>
      </c>
    </row>
    <row r="259" spans="1:21" ht="12.75" customHeight="1">
      <c r="A259" s="159"/>
      <c r="B259" s="82"/>
      <c r="C259" s="82"/>
      <c r="D259" s="82"/>
      <c r="E259" s="82"/>
      <c r="F259" s="82"/>
      <c r="G259" s="82"/>
      <c r="H259" s="92"/>
      <c r="I259" s="82"/>
      <c r="J259" s="84"/>
      <c r="K259" s="93"/>
      <c r="L259" s="68"/>
      <c r="M259" s="104"/>
      <c r="N259" s="136"/>
      <c r="O259" s="82"/>
      <c r="P259" s="88"/>
      <c r="Q259" s="89"/>
      <c r="R259" s="82"/>
      <c r="S259" s="111" t="e">
        <f>Q259/R257*O257</f>
        <v>#DIV/0!</v>
      </c>
      <c r="T259" s="111" t="e">
        <f t="shared" si="40"/>
        <v>#DIV/0!</v>
      </c>
      <c r="U259" s="111" t="e">
        <f t="shared" si="41"/>
        <v>#DIV/0!</v>
      </c>
    </row>
    <row r="260" spans="1:21" ht="12.75" customHeight="1">
      <c r="A260" s="159"/>
      <c r="B260" s="82"/>
      <c r="C260" s="82"/>
      <c r="D260" s="82"/>
      <c r="E260" s="82"/>
      <c r="F260" s="82"/>
      <c r="G260" s="82"/>
      <c r="H260" s="92"/>
      <c r="I260" s="82"/>
      <c r="J260" s="84"/>
      <c r="K260" s="93"/>
      <c r="L260" s="68"/>
      <c r="M260" s="98" t="s">
        <v>19</v>
      </c>
      <c r="N260" s="135">
        <v>4</v>
      </c>
      <c r="O260" s="97">
        <f>I253*N260/100</f>
        <v>0</v>
      </c>
      <c r="P260" s="88"/>
      <c r="Q260" s="89"/>
      <c r="R260" s="97"/>
      <c r="S260" s="111">
        <f>O260</f>
        <v>0</v>
      </c>
      <c r="T260" s="111">
        <f t="shared" si="40"/>
        <v>0</v>
      </c>
      <c r="U260" s="111">
        <f t="shared" si="41"/>
        <v>0</v>
      </c>
    </row>
    <row r="261" spans="1:21" ht="30.75" customHeight="1">
      <c r="A261" s="159"/>
      <c r="B261" s="82"/>
      <c r="C261" s="82"/>
      <c r="D261" s="82"/>
      <c r="E261" s="82"/>
      <c r="F261" s="82"/>
      <c r="G261" s="82"/>
      <c r="H261" s="92"/>
      <c r="I261" s="82"/>
      <c r="J261" s="84"/>
      <c r="K261" s="93"/>
      <c r="L261" s="151" t="s">
        <v>8</v>
      </c>
      <c r="M261" s="152"/>
      <c r="N261" s="110">
        <v>28</v>
      </c>
      <c r="O261" s="110">
        <f>I253*N261/100</f>
        <v>0</v>
      </c>
      <c r="P261" s="88"/>
      <c r="Q261" s="89"/>
      <c r="R261" s="97"/>
      <c r="S261" s="111"/>
      <c r="T261" s="111"/>
      <c r="U261" s="111"/>
    </row>
    <row r="262" spans="1:21" ht="12.75" customHeight="1">
      <c r="A262" s="159"/>
      <c r="B262" s="82"/>
      <c r="C262" s="82"/>
      <c r="D262" s="82"/>
      <c r="E262" s="82"/>
      <c r="F262" s="82"/>
      <c r="G262" s="82"/>
      <c r="H262" s="92"/>
      <c r="I262" s="82"/>
      <c r="J262" s="84"/>
      <c r="K262" s="93"/>
      <c r="L262" s="68" t="s">
        <v>10</v>
      </c>
      <c r="M262" s="98" t="s">
        <v>20</v>
      </c>
      <c r="N262" s="135">
        <v>3</v>
      </c>
      <c r="O262" s="97">
        <f>I253*N262/100</f>
        <v>0</v>
      </c>
      <c r="P262" s="88"/>
      <c r="Q262" s="89"/>
      <c r="R262" s="97"/>
      <c r="S262" s="111">
        <f>O262</f>
        <v>0</v>
      </c>
      <c r="T262" s="111">
        <f aca="true" t="shared" si="42" ref="T262:T272">S262/1.302</f>
        <v>0</v>
      </c>
      <c r="U262" s="111">
        <f aca="true" t="shared" si="43" ref="U262:U272">S262-T262</f>
        <v>0</v>
      </c>
    </row>
    <row r="263" spans="1:21" ht="12.75" customHeight="1">
      <c r="A263" s="159"/>
      <c r="B263" s="82"/>
      <c r="C263" s="82"/>
      <c r="D263" s="82"/>
      <c r="E263" s="82"/>
      <c r="F263" s="82"/>
      <c r="G263" s="82"/>
      <c r="H263" s="92"/>
      <c r="I263" s="82"/>
      <c r="J263" s="84"/>
      <c r="K263" s="93"/>
      <c r="L263" s="68"/>
      <c r="M263" s="104" t="s">
        <v>173</v>
      </c>
      <c r="N263" s="136">
        <v>12.7</v>
      </c>
      <c r="O263" s="82">
        <f>I253*N263/100</f>
        <v>0</v>
      </c>
      <c r="P263" s="88"/>
      <c r="Q263" s="89"/>
      <c r="R263" s="82">
        <f>Q263+Q265+Q266+Q264</f>
        <v>0</v>
      </c>
      <c r="S263" s="111" t="e">
        <f>Q263/R263*O263</f>
        <v>#DIV/0!</v>
      </c>
      <c r="T263" s="111" t="e">
        <f t="shared" si="42"/>
        <v>#DIV/0!</v>
      </c>
      <c r="U263" s="111" t="e">
        <f t="shared" si="43"/>
        <v>#DIV/0!</v>
      </c>
    </row>
    <row r="264" spans="1:21" ht="12.75" customHeight="1">
      <c r="A264" s="159"/>
      <c r="B264" s="82"/>
      <c r="C264" s="82"/>
      <c r="D264" s="82"/>
      <c r="E264" s="82"/>
      <c r="F264" s="82"/>
      <c r="G264" s="82"/>
      <c r="H264" s="92"/>
      <c r="I264" s="82"/>
      <c r="J264" s="84"/>
      <c r="K264" s="93"/>
      <c r="L264" s="68"/>
      <c r="M264" s="104"/>
      <c r="N264" s="136"/>
      <c r="O264" s="82"/>
      <c r="P264" s="88"/>
      <c r="Q264" s="89"/>
      <c r="R264" s="82"/>
      <c r="S264" s="111" t="e">
        <f>Q264/R263*O263</f>
        <v>#DIV/0!</v>
      </c>
      <c r="T264" s="111" t="e">
        <f t="shared" si="42"/>
        <v>#DIV/0!</v>
      </c>
      <c r="U264" s="111" t="e">
        <f t="shared" si="43"/>
        <v>#DIV/0!</v>
      </c>
    </row>
    <row r="265" spans="1:21" ht="12.75" customHeight="1">
      <c r="A265" s="159"/>
      <c r="B265" s="82"/>
      <c r="C265" s="82"/>
      <c r="D265" s="82"/>
      <c r="E265" s="82"/>
      <c r="F265" s="82"/>
      <c r="G265" s="82"/>
      <c r="H265" s="92"/>
      <c r="I265" s="82"/>
      <c r="J265" s="84"/>
      <c r="K265" s="93"/>
      <c r="L265" s="68"/>
      <c r="M265" s="104"/>
      <c r="N265" s="136"/>
      <c r="O265" s="82"/>
      <c r="P265" s="88"/>
      <c r="Q265" s="89"/>
      <c r="R265" s="82"/>
      <c r="S265" s="111" t="e">
        <f>Q265/R263*O263</f>
        <v>#DIV/0!</v>
      </c>
      <c r="T265" s="111" t="e">
        <f t="shared" si="42"/>
        <v>#DIV/0!</v>
      </c>
      <c r="U265" s="111" t="e">
        <f t="shared" si="43"/>
        <v>#DIV/0!</v>
      </c>
    </row>
    <row r="266" spans="1:21" ht="12.75" customHeight="1">
      <c r="A266" s="159"/>
      <c r="B266" s="82"/>
      <c r="C266" s="82"/>
      <c r="D266" s="82"/>
      <c r="E266" s="82"/>
      <c r="F266" s="82"/>
      <c r="G266" s="82"/>
      <c r="H266" s="92"/>
      <c r="I266" s="82"/>
      <c r="J266" s="84"/>
      <c r="K266" s="93"/>
      <c r="L266" s="68"/>
      <c r="M266" s="104"/>
      <c r="N266" s="136"/>
      <c r="O266" s="82"/>
      <c r="P266" s="88"/>
      <c r="Q266" s="89"/>
      <c r="R266" s="82"/>
      <c r="S266" s="111" t="e">
        <f>Q266/R263*O263</f>
        <v>#DIV/0!</v>
      </c>
      <c r="T266" s="111" t="e">
        <f t="shared" si="42"/>
        <v>#DIV/0!</v>
      </c>
      <c r="U266" s="111" t="e">
        <f t="shared" si="43"/>
        <v>#DIV/0!</v>
      </c>
    </row>
    <row r="267" spans="1:21" ht="12.75" customHeight="1">
      <c r="A267" s="159"/>
      <c r="B267" s="82"/>
      <c r="C267" s="82"/>
      <c r="D267" s="82"/>
      <c r="E267" s="82"/>
      <c r="F267" s="82"/>
      <c r="G267" s="82"/>
      <c r="H267" s="92"/>
      <c r="I267" s="82"/>
      <c r="J267" s="84"/>
      <c r="K267" s="93"/>
      <c r="L267" s="68"/>
      <c r="M267" s="98" t="s">
        <v>200</v>
      </c>
      <c r="N267" s="135">
        <v>3</v>
      </c>
      <c r="O267" s="97">
        <f>I253*N267/100</f>
        <v>0</v>
      </c>
      <c r="P267" s="88"/>
      <c r="Q267" s="89"/>
      <c r="R267" s="97"/>
      <c r="S267" s="111">
        <f>O267</f>
        <v>0</v>
      </c>
      <c r="T267" s="111">
        <f t="shared" si="42"/>
        <v>0</v>
      </c>
      <c r="U267" s="111">
        <f t="shared" si="43"/>
        <v>0</v>
      </c>
    </row>
    <row r="268" spans="1:21" ht="12.75" customHeight="1">
      <c r="A268" s="159"/>
      <c r="B268" s="82"/>
      <c r="C268" s="82"/>
      <c r="D268" s="82"/>
      <c r="E268" s="82"/>
      <c r="F268" s="82"/>
      <c r="G268" s="82"/>
      <c r="H268" s="92"/>
      <c r="I268" s="82"/>
      <c r="J268" s="84"/>
      <c r="K268" s="93"/>
      <c r="L268" s="68"/>
      <c r="M268" s="104" t="s">
        <v>23</v>
      </c>
      <c r="N268" s="136">
        <v>12</v>
      </c>
      <c r="O268" s="82">
        <f>I253*N268/100</f>
        <v>0</v>
      </c>
      <c r="P268" s="88"/>
      <c r="Q268" s="89"/>
      <c r="R268" s="82">
        <f>Q268+Q269+Q270+Q271+Q272</f>
        <v>0</v>
      </c>
      <c r="S268" s="111" t="e">
        <f>Q268/R268*O268</f>
        <v>#DIV/0!</v>
      </c>
      <c r="T268" s="111" t="e">
        <f t="shared" si="42"/>
        <v>#DIV/0!</v>
      </c>
      <c r="U268" s="111" t="e">
        <f t="shared" si="43"/>
        <v>#DIV/0!</v>
      </c>
    </row>
    <row r="269" spans="1:21" ht="12.75" customHeight="1">
      <c r="A269" s="159"/>
      <c r="B269" s="82"/>
      <c r="C269" s="82"/>
      <c r="D269" s="82"/>
      <c r="E269" s="82"/>
      <c r="F269" s="82"/>
      <c r="G269" s="82"/>
      <c r="H269" s="92"/>
      <c r="I269" s="82"/>
      <c r="J269" s="84"/>
      <c r="K269" s="93"/>
      <c r="L269" s="68"/>
      <c r="M269" s="104"/>
      <c r="N269" s="136"/>
      <c r="O269" s="82"/>
      <c r="P269" s="88"/>
      <c r="Q269" s="89"/>
      <c r="R269" s="82"/>
      <c r="S269" s="111" t="e">
        <f>Q269/R268*O268</f>
        <v>#DIV/0!</v>
      </c>
      <c r="T269" s="111" t="e">
        <f t="shared" si="42"/>
        <v>#DIV/0!</v>
      </c>
      <c r="U269" s="111" t="e">
        <f t="shared" si="43"/>
        <v>#DIV/0!</v>
      </c>
    </row>
    <row r="270" spans="1:21" ht="12.75" customHeight="1">
      <c r="A270" s="159"/>
      <c r="B270" s="82"/>
      <c r="C270" s="82"/>
      <c r="D270" s="82"/>
      <c r="E270" s="82"/>
      <c r="F270" s="82"/>
      <c r="G270" s="82"/>
      <c r="H270" s="92"/>
      <c r="I270" s="82"/>
      <c r="J270" s="84"/>
      <c r="K270" s="93"/>
      <c r="L270" s="68"/>
      <c r="M270" s="104"/>
      <c r="N270" s="136"/>
      <c r="O270" s="82"/>
      <c r="P270" s="88"/>
      <c r="Q270" s="89"/>
      <c r="R270" s="82"/>
      <c r="S270" s="111" t="e">
        <f>Q270/R268*O268</f>
        <v>#DIV/0!</v>
      </c>
      <c r="T270" s="111" t="e">
        <f t="shared" si="42"/>
        <v>#DIV/0!</v>
      </c>
      <c r="U270" s="111" t="e">
        <f t="shared" si="43"/>
        <v>#DIV/0!</v>
      </c>
    </row>
    <row r="271" spans="1:21" ht="12.75" customHeight="1">
      <c r="A271" s="159"/>
      <c r="B271" s="82"/>
      <c r="C271" s="82"/>
      <c r="D271" s="82"/>
      <c r="E271" s="82"/>
      <c r="F271" s="82"/>
      <c r="G271" s="82"/>
      <c r="H271" s="92"/>
      <c r="I271" s="82"/>
      <c r="J271" s="84"/>
      <c r="K271" s="93"/>
      <c r="L271" s="68"/>
      <c r="M271" s="104"/>
      <c r="N271" s="136"/>
      <c r="O271" s="82"/>
      <c r="P271" s="88"/>
      <c r="Q271" s="89"/>
      <c r="R271" s="82"/>
      <c r="S271" s="111" t="e">
        <f>Q271/R268*O268</f>
        <v>#DIV/0!</v>
      </c>
      <c r="T271" s="111" t="e">
        <f t="shared" si="42"/>
        <v>#DIV/0!</v>
      </c>
      <c r="U271" s="111" t="e">
        <f t="shared" si="43"/>
        <v>#DIV/0!</v>
      </c>
    </row>
    <row r="272" spans="1:21" ht="12.75" customHeight="1">
      <c r="A272" s="159"/>
      <c r="B272" s="82"/>
      <c r="C272" s="82"/>
      <c r="D272" s="82"/>
      <c r="E272" s="82"/>
      <c r="F272" s="82"/>
      <c r="G272" s="82"/>
      <c r="H272" s="92"/>
      <c r="I272" s="82"/>
      <c r="J272" s="84"/>
      <c r="K272" s="93"/>
      <c r="L272" s="68"/>
      <c r="M272" s="104"/>
      <c r="N272" s="136"/>
      <c r="O272" s="82"/>
      <c r="P272" s="88"/>
      <c r="Q272" s="89"/>
      <c r="R272" s="82"/>
      <c r="S272" s="111" t="e">
        <f>Q272/R268*O268</f>
        <v>#DIV/0!</v>
      </c>
      <c r="T272" s="111" t="e">
        <f t="shared" si="42"/>
        <v>#DIV/0!</v>
      </c>
      <c r="U272" s="111" t="e">
        <f t="shared" si="43"/>
        <v>#DIV/0!</v>
      </c>
    </row>
    <row r="273" spans="1:21" ht="30.75" customHeight="1">
      <c r="A273" s="159"/>
      <c r="B273" s="82"/>
      <c r="C273" s="82"/>
      <c r="D273" s="82"/>
      <c r="E273" s="82"/>
      <c r="F273" s="82"/>
      <c r="G273" s="82"/>
      <c r="H273" s="92"/>
      <c r="I273" s="82"/>
      <c r="J273" s="84"/>
      <c r="K273" s="93"/>
      <c r="L273" s="151" t="s">
        <v>9</v>
      </c>
      <c r="M273" s="152"/>
      <c r="N273" s="110">
        <v>7</v>
      </c>
      <c r="O273" s="110">
        <f>I253*N273/100</f>
        <v>0</v>
      </c>
      <c r="P273" s="88"/>
      <c r="Q273" s="89"/>
      <c r="R273" s="97"/>
      <c r="S273" s="111"/>
      <c r="T273" s="111"/>
      <c r="U273" s="111"/>
    </row>
    <row r="274" spans="1:21" ht="15">
      <c r="A274" s="159"/>
      <c r="B274" s="82"/>
      <c r="C274" s="82"/>
      <c r="D274" s="82"/>
      <c r="E274" s="82"/>
      <c r="F274" s="82"/>
      <c r="G274" s="82"/>
      <c r="H274" s="116"/>
      <c r="I274" s="82"/>
      <c r="J274" s="84"/>
      <c r="K274" s="93"/>
      <c r="L274" s="64" t="s">
        <v>10</v>
      </c>
      <c r="M274" s="153" t="s">
        <v>24</v>
      </c>
      <c r="N274" s="135">
        <v>1</v>
      </c>
      <c r="O274" s="97">
        <f>I253*N274/100</f>
        <v>0</v>
      </c>
      <c r="P274" s="88"/>
      <c r="Q274" s="89"/>
      <c r="R274" s="97"/>
      <c r="S274" s="111"/>
      <c r="T274" s="111"/>
      <c r="U274" s="111"/>
    </row>
    <row r="275" spans="1:21" ht="12.75" customHeight="1">
      <c r="A275" s="159"/>
      <c r="B275" s="82"/>
      <c r="C275" s="82"/>
      <c r="D275" s="82"/>
      <c r="E275" s="82"/>
      <c r="F275" s="82"/>
      <c r="G275" s="82"/>
      <c r="H275" s="83"/>
      <c r="I275" s="82"/>
      <c r="J275" s="84"/>
      <c r="K275" s="93"/>
      <c r="L275" s="67"/>
      <c r="M275" s="104" t="s">
        <v>164</v>
      </c>
      <c r="N275" s="136">
        <v>3</v>
      </c>
      <c r="O275" s="82">
        <f>I253*N275/100</f>
        <v>0</v>
      </c>
      <c r="P275" s="88"/>
      <c r="Q275" s="89"/>
      <c r="R275" s="82">
        <f>Q275+Q276+Q277+Q278+Q279</f>
        <v>0</v>
      </c>
      <c r="S275" s="111" t="e">
        <f>Q275/R275*O275</f>
        <v>#DIV/0!</v>
      </c>
      <c r="T275" s="111" t="e">
        <f aca="true" t="shared" si="44" ref="T275:T286">S275/1.302</f>
        <v>#DIV/0!</v>
      </c>
      <c r="U275" s="111" t="e">
        <f aca="true" t="shared" si="45" ref="U275:U286">S275-T275</f>
        <v>#DIV/0!</v>
      </c>
    </row>
    <row r="276" spans="1:21" ht="12.75" customHeight="1">
      <c r="A276" s="159"/>
      <c r="B276" s="82"/>
      <c r="C276" s="82"/>
      <c r="D276" s="82"/>
      <c r="E276" s="82"/>
      <c r="F276" s="82"/>
      <c r="G276" s="82"/>
      <c r="H276" s="92"/>
      <c r="I276" s="82"/>
      <c r="J276" s="84"/>
      <c r="K276" s="93"/>
      <c r="L276" s="67"/>
      <c r="M276" s="104"/>
      <c r="N276" s="136"/>
      <c r="O276" s="82"/>
      <c r="P276" s="88"/>
      <c r="Q276" s="89"/>
      <c r="R276" s="82"/>
      <c r="S276" s="111" t="e">
        <f>Q276/R275*O275</f>
        <v>#DIV/0!</v>
      </c>
      <c r="T276" s="111" t="e">
        <f t="shared" si="44"/>
        <v>#DIV/0!</v>
      </c>
      <c r="U276" s="111" t="e">
        <f t="shared" si="45"/>
        <v>#DIV/0!</v>
      </c>
    </row>
    <row r="277" spans="1:21" ht="12.75" customHeight="1">
      <c r="A277" s="159"/>
      <c r="B277" s="82"/>
      <c r="C277" s="82"/>
      <c r="D277" s="82"/>
      <c r="E277" s="82"/>
      <c r="F277" s="82"/>
      <c r="G277" s="82"/>
      <c r="H277" s="92"/>
      <c r="I277" s="82"/>
      <c r="J277" s="84"/>
      <c r="K277" s="93"/>
      <c r="L277" s="67"/>
      <c r="M277" s="104"/>
      <c r="N277" s="136"/>
      <c r="O277" s="82"/>
      <c r="P277" s="88"/>
      <c r="Q277" s="89"/>
      <c r="R277" s="82"/>
      <c r="S277" s="111" t="e">
        <f>Q277/R275*O275</f>
        <v>#DIV/0!</v>
      </c>
      <c r="T277" s="111" t="e">
        <f t="shared" si="44"/>
        <v>#DIV/0!</v>
      </c>
      <c r="U277" s="111" t="e">
        <f t="shared" si="45"/>
        <v>#DIV/0!</v>
      </c>
    </row>
    <row r="278" spans="1:21" ht="12.75" customHeight="1">
      <c r="A278" s="159"/>
      <c r="B278" s="82"/>
      <c r="C278" s="82"/>
      <c r="D278" s="82"/>
      <c r="E278" s="82"/>
      <c r="F278" s="82"/>
      <c r="G278" s="82"/>
      <c r="H278" s="92"/>
      <c r="I278" s="82"/>
      <c r="J278" s="84"/>
      <c r="K278" s="93"/>
      <c r="L278" s="67"/>
      <c r="M278" s="104"/>
      <c r="N278" s="136"/>
      <c r="O278" s="82"/>
      <c r="P278" s="88"/>
      <c r="Q278" s="89"/>
      <c r="R278" s="82"/>
      <c r="S278" s="111" t="e">
        <f>Q278/R275*O275</f>
        <v>#DIV/0!</v>
      </c>
      <c r="T278" s="111" t="e">
        <f t="shared" si="44"/>
        <v>#DIV/0!</v>
      </c>
      <c r="U278" s="111" t="e">
        <f t="shared" si="45"/>
        <v>#DIV/0!</v>
      </c>
    </row>
    <row r="279" spans="1:21" ht="12.75" customHeight="1">
      <c r="A279" s="159"/>
      <c r="B279" s="82"/>
      <c r="C279" s="82"/>
      <c r="D279" s="82"/>
      <c r="E279" s="82"/>
      <c r="F279" s="82"/>
      <c r="G279" s="82"/>
      <c r="H279" s="92"/>
      <c r="I279" s="82"/>
      <c r="J279" s="84"/>
      <c r="K279" s="93"/>
      <c r="L279" s="67"/>
      <c r="M279" s="104"/>
      <c r="N279" s="136"/>
      <c r="O279" s="82"/>
      <c r="P279" s="88"/>
      <c r="Q279" s="89"/>
      <c r="R279" s="82"/>
      <c r="S279" s="111" t="e">
        <f>Q279/R275*O275</f>
        <v>#DIV/0!</v>
      </c>
      <c r="T279" s="111" t="e">
        <f t="shared" si="44"/>
        <v>#DIV/0!</v>
      </c>
      <c r="U279" s="111" t="e">
        <f t="shared" si="45"/>
        <v>#DIV/0!</v>
      </c>
    </row>
    <row r="280" spans="1:21" ht="12.75" customHeight="1">
      <c r="A280" s="159"/>
      <c r="B280" s="82"/>
      <c r="C280" s="82"/>
      <c r="D280" s="82"/>
      <c r="E280" s="82"/>
      <c r="F280" s="82"/>
      <c r="G280" s="82"/>
      <c r="H280" s="92"/>
      <c r="I280" s="82"/>
      <c r="J280" s="84"/>
      <c r="K280" s="93"/>
      <c r="L280" s="67"/>
      <c r="M280" s="104" t="s">
        <v>163</v>
      </c>
      <c r="N280" s="136">
        <v>3</v>
      </c>
      <c r="O280" s="82">
        <f>I253*N280/100</f>
        <v>0</v>
      </c>
      <c r="P280" s="88"/>
      <c r="Q280" s="89"/>
      <c r="R280" s="82">
        <f>Q280+Q281+Q282+Q283</f>
        <v>0</v>
      </c>
      <c r="S280" s="111" t="e">
        <f>Q280/R280*O280</f>
        <v>#DIV/0!</v>
      </c>
      <c r="T280" s="111" t="e">
        <f t="shared" si="44"/>
        <v>#DIV/0!</v>
      </c>
      <c r="U280" s="111" t="e">
        <f t="shared" si="45"/>
        <v>#DIV/0!</v>
      </c>
    </row>
    <row r="281" spans="1:21" ht="12.75" customHeight="1">
      <c r="A281" s="159"/>
      <c r="B281" s="82"/>
      <c r="C281" s="82"/>
      <c r="D281" s="82"/>
      <c r="E281" s="82"/>
      <c r="F281" s="82"/>
      <c r="G281" s="82"/>
      <c r="H281" s="92"/>
      <c r="I281" s="82"/>
      <c r="J281" s="84"/>
      <c r="K281" s="93"/>
      <c r="L281" s="67"/>
      <c r="M281" s="104"/>
      <c r="N281" s="136"/>
      <c r="O281" s="82"/>
      <c r="P281" s="88"/>
      <c r="Q281" s="89"/>
      <c r="R281" s="82"/>
      <c r="S281" s="111" t="e">
        <f>Q281/R280*O280</f>
        <v>#DIV/0!</v>
      </c>
      <c r="T281" s="111" t="e">
        <f t="shared" si="44"/>
        <v>#DIV/0!</v>
      </c>
      <c r="U281" s="111" t="e">
        <f t="shared" si="45"/>
        <v>#DIV/0!</v>
      </c>
    </row>
    <row r="282" spans="1:21" ht="12.75" customHeight="1">
      <c r="A282" s="159"/>
      <c r="B282" s="82"/>
      <c r="C282" s="82"/>
      <c r="D282" s="82"/>
      <c r="E282" s="82"/>
      <c r="F282" s="82"/>
      <c r="G282" s="82"/>
      <c r="H282" s="92"/>
      <c r="I282" s="82"/>
      <c r="J282" s="84"/>
      <c r="K282" s="93"/>
      <c r="L282" s="67"/>
      <c r="M282" s="104"/>
      <c r="N282" s="136"/>
      <c r="O282" s="82"/>
      <c r="P282" s="88"/>
      <c r="Q282" s="89"/>
      <c r="R282" s="82"/>
      <c r="S282" s="111" t="e">
        <f>Q282/R280*O280</f>
        <v>#DIV/0!</v>
      </c>
      <c r="T282" s="111" t="e">
        <f t="shared" si="44"/>
        <v>#DIV/0!</v>
      </c>
      <c r="U282" s="111" t="e">
        <f t="shared" si="45"/>
        <v>#DIV/0!</v>
      </c>
    </row>
    <row r="283" spans="1:21" ht="12.75" customHeight="1">
      <c r="A283" s="159"/>
      <c r="B283" s="82"/>
      <c r="C283" s="82"/>
      <c r="D283" s="82"/>
      <c r="E283" s="82"/>
      <c r="F283" s="82"/>
      <c r="G283" s="82"/>
      <c r="H283" s="92"/>
      <c r="I283" s="82"/>
      <c r="J283" s="84"/>
      <c r="K283" s="93"/>
      <c r="L283" s="67"/>
      <c r="M283" s="104"/>
      <c r="N283" s="136"/>
      <c r="O283" s="82"/>
      <c r="P283" s="88"/>
      <c r="Q283" s="89"/>
      <c r="R283" s="82"/>
      <c r="S283" s="111" t="e">
        <f>Q283/R280*O280</f>
        <v>#DIV/0!</v>
      </c>
      <c r="T283" s="111" t="e">
        <f t="shared" si="44"/>
        <v>#DIV/0!</v>
      </c>
      <c r="U283" s="111" t="e">
        <f t="shared" si="45"/>
        <v>#DIV/0!</v>
      </c>
    </row>
    <row r="284" spans="1:21" ht="12.75" customHeight="1">
      <c r="A284" s="159"/>
      <c r="B284" s="82"/>
      <c r="C284" s="82"/>
      <c r="D284" s="82"/>
      <c r="E284" s="82"/>
      <c r="F284" s="82"/>
      <c r="G284" s="82"/>
      <c r="H284" s="92"/>
      <c r="I284" s="82"/>
      <c r="J284" s="84"/>
      <c r="K284" s="93"/>
      <c r="L284" s="67"/>
      <c r="M284" s="104" t="s">
        <v>162</v>
      </c>
      <c r="N284" s="136">
        <v>1</v>
      </c>
      <c r="O284" s="82">
        <f>I253*N284/100</f>
        <v>0</v>
      </c>
      <c r="P284" s="88"/>
      <c r="Q284" s="89"/>
      <c r="R284" s="82">
        <f>Q284+Q285</f>
        <v>0</v>
      </c>
      <c r="S284" s="111" t="e">
        <f>Q284/R284*O284</f>
        <v>#DIV/0!</v>
      </c>
      <c r="T284" s="111" t="e">
        <f t="shared" si="44"/>
        <v>#DIV/0!</v>
      </c>
      <c r="U284" s="111" t="e">
        <f t="shared" si="45"/>
        <v>#DIV/0!</v>
      </c>
    </row>
    <row r="285" spans="1:21" ht="12.75" customHeight="1">
      <c r="A285" s="159"/>
      <c r="B285" s="82"/>
      <c r="C285" s="82"/>
      <c r="D285" s="82"/>
      <c r="E285" s="82"/>
      <c r="F285" s="82"/>
      <c r="G285" s="82"/>
      <c r="H285" s="92"/>
      <c r="I285" s="82"/>
      <c r="J285" s="84"/>
      <c r="K285" s="93"/>
      <c r="L285" s="75"/>
      <c r="M285" s="104"/>
      <c r="N285" s="136"/>
      <c r="O285" s="82"/>
      <c r="P285" s="88"/>
      <c r="Q285" s="89"/>
      <c r="R285" s="82"/>
      <c r="S285" s="111" t="e">
        <f>Q285/R284*O284</f>
        <v>#DIV/0!</v>
      </c>
      <c r="T285" s="111" t="e">
        <f t="shared" si="44"/>
        <v>#DIV/0!</v>
      </c>
      <c r="U285" s="111" t="e">
        <f t="shared" si="45"/>
        <v>#DIV/0!</v>
      </c>
    </row>
    <row r="286" spans="1:21" ht="98.25" customHeight="1">
      <c r="A286" s="159"/>
      <c r="B286" s="82"/>
      <c r="C286" s="82"/>
      <c r="D286" s="82"/>
      <c r="E286" s="82"/>
      <c r="F286" s="82"/>
      <c r="G286" s="82"/>
      <c r="H286" s="92"/>
      <c r="I286" s="82"/>
      <c r="J286" s="155" t="s">
        <v>2</v>
      </c>
      <c r="K286" s="141" t="s">
        <v>84</v>
      </c>
      <c r="L286" s="142"/>
      <c r="M286" s="143"/>
      <c r="N286" s="128">
        <v>7</v>
      </c>
      <c r="O286" s="128">
        <f>I253*N286/100</f>
        <v>0</v>
      </c>
      <c r="P286" s="88"/>
      <c r="Q286" s="89"/>
      <c r="R286" s="97">
        <f>Q286</f>
        <v>0</v>
      </c>
      <c r="S286" s="111">
        <f>O286*Q286</f>
        <v>0</v>
      </c>
      <c r="T286" s="111">
        <f t="shared" si="44"/>
        <v>0</v>
      </c>
      <c r="U286" s="111">
        <f t="shared" si="45"/>
        <v>0</v>
      </c>
    </row>
    <row r="287" spans="1:21" ht="12.75" customHeight="1">
      <c r="A287" s="159"/>
      <c r="B287" s="82"/>
      <c r="C287" s="82"/>
      <c r="D287" s="82"/>
      <c r="E287" s="82"/>
      <c r="F287" s="82"/>
      <c r="G287" s="82"/>
      <c r="H287" s="92"/>
      <c r="I287" s="82"/>
      <c r="J287" s="140" t="s">
        <v>26</v>
      </c>
      <c r="K287" s="167" t="s">
        <v>11</v>
      </c>
      <c r="L287" s="168"/>
      <c r="M287" s="169"/>
      <c r="N287" s="128">
        <v>23</v>
      </c>
      <c r="O287" s="97">
        <f>I253*N287/100</f>
        <v>0</v>
      </c>
      <c r="P287" s="88"/>
      <c r="Q287" s="89"/>
      <c r="R287" s="97"/>
      <c r="S287" s="111"/>
      <c r="T287" s="111"/>
      <c r="U287" s="111"/>
    </row>
    <row r="288" spans="1:21" ht="12.75" customHeight="1">
      <c r="A288" s="159"/>
      <c r="B288" s="82"/>
      <c r="C288" s="82"/>
      <c r="D288" s="82"/>
      <c r="E288" s="82"/>
      <c r="F288" s="82"/>
      <c r="G288" s="82"/>
      <c r="H288" s="92"/>
      <c r="I288" s="82"/>
      <c r="J288" s="140"/>
      <c r="K288" s="93" t="s">
        <v>10</v>
      </c>
      <c r="L288" s="144" t="s">
        <v>7</v>
      </c>
      <c r="M288" s="145"/>
      <c r="N288" s="105">
        <v>16</v>
      </c>
      <c r="O288" s="105">
        <f>I253*N288/100</f>
        <v>0</v>
      </c>
      <c r="P288" s="88"/>
      <c r="Q288" s="89"/>
      <c r="R288" s="82">
        <f>Q288+Q289+Q290+Q291</f>
        <v>0</v>
      </c>
      <c r="S288" s="111" t="e">
        <f>Q288/R288*O288</f>
        <v>#DIV/0!</v>
      </c>
      <c r="T288" s="111" t="e">
        <f aca="true" t="shared" si="46" ref="T288:T297">S288/1.302</f>
        <v>#DIV/0!</v>
      </c>
      <c r="U288" s="111" t="e">
        <f aca="true" t="shared" si="47" ref="U288:U297">S288-T288</f>
        <v>#DIV/0!</v>
      </c>
    </row>
    <row r="289" spans="1:21" ht="12.75" customHeight="1">
      <c r="A289" s="159"/>
      <c r="B289" s="82"/>
      <c r="C289" s="82"/>
      <c r="D289" s="82"/>
      <c r="E289" s="82"/>
      <c r="F289" s="82"/>
      <c r="G289" s="82"/>
      <c r="H289" s="92"/>
      <c r="I289" s="82"/>
      <c r="J289" s="140"/>
      <c r="K289" s="93"/>
      <c r="L289" s="146"/>
      <c r="M289" s="147"/>
      <c r="N289" s="105"/>
      <c r="O289" s="105"/>
      <c r="P289" s="88"/>
      <c r="Q289" s="89"/>
      <c r="R289" s="82"/>
      <c r="S289" s="111" t="e">
        <f>Q289/R288*O288</f>
        <v>#DIV/0!</v>
      </c>
      <c r="T289" s="111" t="e">
        <f t="shared" si="46"/>
        <v>#DIV/0!</v>
      </c>
      <c r="U289" s="111" t="e">
        <f t="shared" si="47"/>
        <v>#DIV/0!</v>
      </c>
    </row>
    <row r="290" spans="1:21" ht="12.75" customHeight="1">
      <c r="A290" s="159"/>
      <c r="B290" s="82"/>
      <c r="C290" s="82"/>
      <c r="D290" s="82"/>
      <c r="E290" s="82"/>
      <c r="F290" s="82"/>
      <c r="G290" s="82"/>
      <c r="H290" s="92"/>
      <c r="I290" s="82"/>
      <c r="J290" s="140"/>
      <c r="K290" s="93"/>
      <c r="L290" s="146"/>
      <c r="M290" s="147"/>
      <c r="N290" s="105"/>
      <c r="O290" s="105"/>
      <c r="P290" s="88"/>
      <c r="Q290" s="89"/>
      <c r="R290" s="82"/>
      <c r="S290" s="111" t="e">
        <f>Q290/R288*O288</f>
        <v>#DIV/0!</v>
      </c>
      <c r="T290" s="111" t="e">
        <f t="shared" si="46"/>
        <v>#DIV/0!</v>
      </c>
      <c r="U290" s="111" t="e">
        <f t="shared" si="47"/>
        <v>#DIV/0!</v>
      </c>
    </row>
    <row r="291" spans="1:21" ht="12.75" customHeight="1">
      <c r="A291" s="159"/>
      <c r="B291" s="82"/>
      <c r="C291" s="82"/>
      <c r="D291" s="82"/>
      <c r="E291" s="82"/>
      <c r="F291" s="82"/>
      <c r="G291" s="82"/>
      <c r="H291" s="92"/>
      <c r="I291" s="82"/>
      <c r="J291" s="140"/>
      <c r="K291" s="93"/>
      <c r="L291" s="148"/>
      <c r="M291" s="149"/>
      <c r="N291" s="105"/>
      <c r="O291" s="105"/>
      <c r="P291" s="88"/>
      <c r="Q291" s="89"/>
      <c r="R291" s="82"/>
      <c r="S291" s="111" t="e">
        <f>Q291/R288*O288</f>
        <v>#DIV/0!</v>
      </c>
      <c r="T291" s="111" t="e">
        <f t="shared" si="46"/>
        <v>#DIV/0!</v>
      </c>
      <c r="U291" s="111" t="e">
        <f t="shared" si="47"/>
        <v>#DIV/0!</v>
      </c>
    </row>
    <row r="292" spans="1:21" ht="12.75" customHeight="1">
      <c r="A292" s="159"/>
      <c r="B292" s="82"/>
      <c r="C292" s="82"/>
      <c r="D292" s="82"/>
      <c r="E292" s="82"/>
      <c r="F292" s="82"/>
      <c r="G292" s="82"/>
      <c r="H292" s="92"/>
      <c r="I292" s="82"/>
      <c r="J292" s="140"/>
      <c r="K292" s="93"/>
      <c r="L292" s="144" t="s">
        <v>8</v>
      </c>
      <c r="M292" s="145"/>
      <c r="N292" s="105">
        <v>7</v>
      </c>
      <c r="O292" s="105">
        <f>I253*N292/100</f>
        <v>0</v>
      </c>
      <c r="P292" s="88"/>
      <c r="Q292" s="89"/>
      <c r="R292" s="82">
        <f>Q292+Q293+Q294+Q295+Q296+Q297</f>
        <v>0</v>
      </c>
      <c r="S292" s="111" t="e">
        <f>Q292/R292*O292</f>
        <v>#DIV/0!</v>
      </c>
      <c r="T292" s="111" t="e">
        <f t="shared" si="46"/>
        <v>#DIV/0!</v>
      </c>
      <c r="U292" s="111" t="e">
        <f t="shared" si="47"/>
        <v>#DIV/0!</v>
      </c>
    </row>
    <row r="293" spans="1:21" ht="12.75" customHeight="1">
      <c r="A293" s="159"/>
      <c r="B293" s="82"/>
      <c r="C293" s="82"/>
      <c r="D293" s="82"/>
      <c r="E293" s="82"/>
      <c r="F293" s="82"/>
      <c r="G293" s="82"/>
      <c r="H293" s="92"/>
      <c r="I293" s="82"/>
      <c r="J293" s="140"/>
      <c r="K293" s="93"/>
      <c r="L293" s="146"/>
      <c r="M293" s="147"/>
      <c r="N293" s="105"/>
      <c r="O293" s="105"/>
      <c r="P293" s="88"/>
      <c r="Q293" s="89"/>
      <c r="R293" s="82"/>
      <c r="S293" s="111" t="e">
        <f>Q293/R292*O292</f>
        <v>#DIV/0!</v>
      </c>
      <c r="T293" s="111" t="e">
        <f t="shared" si="46"/>
        <v>#DIV/0!</v>
      </c>
      <c r="U293" s="111" t="e">
        <f t="shared" si="47"/>
        <v>#DIV/0!</v>
      </c>
    </row>
    <row r="294" spans="1:21" ht="12.75" customHeight="1">
      <c r="A294" s="159"/>
      <c r="B294" s="82"/>
      <c r="C294" s="82"/>
      <c r="D294" s="82"/>
      <c r="E294" s="82"/>
      <c r="F294" s="82"/>
      <c r="G294" s="82"/>
      <c r="H294" s="92"/>
      <c r="I294" s="82"/>
      <c r="J294" s="140"/>
      <c r="K294" s="93"/>
      <c r="L294" s="146"/>
      <c r="M294" s="147"/>
      <c r="N294" s="105"/>
      <c r="O294" s="105"/>
      <c r="P294" s="88"/>
      <c r="Q294" s="89"/>
      <c r="R294" s="82"/>
      <c r="S294" s="111" t="e">
        <f>Q294/R292*O292</f>
        <v>#DIV/0!</v>
      </c>
      <c r="T294" s="111" t="e">
        <f t="shared" si="46"/>
        <v>#DIV/0!</v>
      </c>
      <c r="U294" s="111" t="e">
        <f t="shared" si="47"/>
        <v>#DIV/0!</v>
      </c>
    </row>
    <row r="295" spans="1:21" ht="12.75" customHeight="1">
      <c r="A295" s="159"/>
      <c r="B295" s="82"/>
      <c r="C295" s="82"/>
      <c r="D295" s="82"/>
      <c r="E295" s="82"/>
      <c r="F295" s="82"/>
      <c r="G295" s="82"/>
      <c r="H295" s="92"/>
      <c r="I295" s="82"/>
      <c r="J295" s="140"/>
      <c r="K295" s="93"/>
      <c r="L295" s="146"/>
      <c r="M295" s="147"/>
      <c r="N295" s="105"/>
      <c r="O295" s="105"/>
      <c r="P295" s="88"/>
      <c r="Q295" s="89"/>
      <c r="R295" s="82"/>
      <c r="S295" s="111" t="e">
        <f>Q295/R292*O292</f>
        <v>#DIV/0!</v>
      </c>
      <c r="T295" s="111" t="e">
        <f t="shared" si="46"/>
        <v>#DIV/0!</v>
      </c>
      <c r="U295" s="111" t="e">
        <f t="shared" si="47"/>
        <v>#DIV/0!</v>
      </c>
    </row>
    <row r="296" spans="1:21" ht="12.75" customHeight="1">
      <c r="A296" s="159"/>
      <c r="B296" s="82"/>
      <c r="C296" s="82"/>
      <c r="D296" s="82"/>
      <c r="E296" s="82"/>
      <c r="F296" s="82"/>
      <c r="G296" s="82"/>
      <c r="H296" s="92"/>
      <c r="I296" s="82"/>
      <c r="J296" s="140"/>
      <c r="K296" s="93"/>
      <c r="L296" s="146"/>
      <c r="M296" s="147"/>
      <c r="N296" s="105"/>
      <c r="O296" s="105"/>
      <c r="P296" s="88"/>
      <c r="Q296" s="89"/>
      <c r="R296" s="82"/>
      <c r="S296" s="111" t="e">
        <f>Q296/R292*O292</f>
        <v>#DIV/0!</v>
      </c>
      <c r="T296" s="111" t="e">
        <f t="shared" si="46"/>
        <v>#DIV/0!</v>
      </c>
      <c r="U296" s="111" t="e">
        <f t="shared" si="47"/>
        <v>#DIV/0!</v>
      </c>
    </row>
    <row r="297" spans="1:21" ht="12.75" customHeight="1">
      <c r="A297" s="159"/>
      <c r="B297" s="82"/>
      <c r="C297" s="82"/>
      <c r="D297" s="82"/>
      <c r="E297" s="82"/>
      <c r="F297" s="82"/>
      <c r="G297" s="82"/>
      <c r="H297" s="92"/>
      <c r="I297" s="82"/>
      <c r="J297" s="140"/>
      <c r="K297" s="93"/>
      <c r="L297" s="148"/>
      <c r="M297" s="149"/>
      <c r="N297" s="105"/>
      <c r="O297" s="105"/>
      <c r="P297" s="88"/>
      <c r="Q297" s="89"/>
      <c r="R297" s="82"/>
      <c r="S297" s="111" t="e">
        <f>Q297/R292*O292</f>
        <v>#DIV/0!</v>
      </c>
      <c r="T297" s="111" t="e">
        <f t="shared" si="46"/>
        <v>#DIV/0!</v>
      </c>
      <c r="U297" s="111" t="e">
        <f t="shared" si="47"/>
        <v>#DIV/0!</v>
      </c>
    </row>
    <row r="298" spans="1:21" ht="12.75" customHeight="1">
      <c r="A298" s="159"/>
      <c r="B298" s="82"/>
      <c r="C298" s="82"/>
      <c r="D298" s="82"/>
      <c r="E298" s="82"/>
      <c r="F298" s="82"/>
      <c r="G298" s="82"/>
      <c r="H298" s="92"/>
      <c r="I298" s="82"/>
      <c r="J298" s="140" t="s">
        <v>1</v>
      </c>
      <c r="K298" s="167" t="s">
        <v>11</v>
      </c>
      <c r="L298" s="168"/>
      <c r="M298" s="169"/>
      <c r="N298" s="128">
        <v>5</v>
      </c>
      <c r="O298" s="97">
        <f>I253*N298/100</f>
        <v>0</v>
      </c>
      <c r="P298" s="88"/>
      <c r="Q298" s="89"/>
      <c r="R298" s="97"/>
      <c r="S298" s="111"/>
      <c r="T298" s="111"/>
      <c r="U298" s="111"/>
    </row>
    <row r="299" spans="1:21" ht="12.75" customHeight="1">
      <c r="A299" s="159"/>
      <c r="B299" s="82"/>
      <c r="C299" s="82"/>
      <c r="D299" s="82"/>
      <c r="E299" s="82"/>
      <c r="F299" s="82"/>
      <c r="G299" s="82"/>
      <c r="H299" s="92"/>
      <c r="I299" s="82"/>
      <c r="J299" s="140"/>
      <c r="K299" s="93" t="s">
        <v>10</v>
      </c>
      <c r="L299" s="144" t="s">
        <v>8</v>
      </c>
      <c r="M299" s="145"/>
      <c r="N299" s="105">
        <v>3</v>
      </c>
      <c r="O299" s="105">
        <f>I253*N299/100</f>
        <v>0</v>
      </c>
      <c r="P299" s="88"/>
      <c r="Q299" s="89"/>
      <c r="R299" s="82">
        <f>Q299+Q300+Q301+Q302+Q303</f>
        <v>0</v>
      </c>
      <c r="S299" s="111" t="e">
        <f>Q299/R299*O299</f>
        <v>#DIV/0!</v>
      </c>
      <c r="T299" s="111" t="e">
        <f aca="true" t="shared" si="48" ref="T299:T308">S299/1.302</f>
        <v>#DIV/0!</v>
      </c>
      <c r="U299" s="111" t="e">
        <f aca="true" t="shared" si="49" ref="U299:U308">S299-T299</f>
        <v>#DIV/0!</v>
      </c>
    </row>
    <row r="300" spans="1:21" ht="12.75" customHeight="1">
      <c r="A300" s="159"/>
      <c r="B300" s="82"/>
      <c r="C300" s="82"/>
      <c r="D300" s="82"/>
      <c r="E300" s="82"/>
      <c r="F300" s="82"/>
      <c r="G300" s="82"/>
      <c r="H300" s="92"/>
      <c r="I300" s="82"/>
      <c r="J300" s="140"/>
      <c r="K300" s="93"/>
      <c r="L300" s="146"/>
      <c r="M300" s="147"/>
      <c r="N300" s="105"/>
      <c r="O300" s="105"/>
      <c r="P300" s="88"/>
      <c r="Q300" s="89"/>
      <c r="R300" s="82"/>
      <c r="S300" s="111" t="e">
        <f>Q300/R299*O299</f>
        <v>#DIV/0!</v>
      </c>
      <c r="T300" s="111" t="e">
        <f t="shared" si="48"/>
        <v>#DIV/0!</v>
      </c>
      <c r="U300" s="111" t="e">
        <f t="shared" si="49"/>
        <v>#DIV/0!</v>
      </c>
    </row>
    <row r="301" spans="1:21" ht="12.75" customHeight="1">
      <c r="A301" s="159"/>
      <c r="B301" s="82"/>
      <c r="C301" s="82"/>
      <c r="D301" s="82"/>
      <c r="E301" s="82"/>
      <c r="F301" s="82"/>
      <c r="G301" s="82"/>
      <c r="H301" s="92"/>
      <c r="I301" s="82"/>
      <c r="J301" s="140"/>
      <c r="K301" s="93"/>
      <c r="L301" s="146"/>
      <c r="M301" s="147"/>
      <c r="N301" s="105"/>
      <c r="O301" s="105"/>
      <c r="P301" s="88"/>
      <c r="Q301" s="89"/>
      <c r="R301" s="82"/>
      <c r="S301" s="111" t="e">
        <f>Q301/R299*O299</f>
        <v>#DIV/0!</v>
      </c>
      <c r="T301" s="111" t="e">
        <f t="shared" si="48"/>
        <v>#DIV/0!</v>
      </c>
      <c r="U301" s="111" t="e">
        <f t="shared" si="49"/>
        <v>#DIV/0!</v>
      </c>
    </row>
    <row r="302" spans="1:21" ht="12.75" customHeight="1">
      <c r="A302" s="159"/>
      <c r="B302" s="82"/>
      <c r="C302" s="82"/>
      <c r="D302" s="82"/>
      <c r="E302" s="82"/>
      <c r="F302" s="82"/>
      <c r="G302" s="82"/>
      <c r="H302" s="92"/>
      <c r="I302" s="82"/>
      <c r="J302" s="140"/>
      <c r="K302" s="93"/>
      <c r="L302" s="146"/>
      <c r="M302" s="147"/>
      <c r="N302" s="105"/>
      <c r="O302" s="105"/>
      <c r="P302" s="88"/>
      <c r="Q302" s="89"/>
      <c r="R302" s="82"/>
      <c r="S302" s="111" t="e">
        <f>Q302/R299*O299</f>
        <v>#DIV/0!</v>
      </c>
      <c r="T302" s="111" t="e">
        <f t="shared" si="48"/>
        <v>#DIV/0!</v>
      </c>
      <c r="U302" s="111" t="e">
        <f t="shared" si="49"/>
        <v>#DIV/0!</v>
      </c>
    </row>
    <row r="303" spans="1:21" ht="12.75" customHeight="1">
      <c r="A303" s="159"/>
      <c r="B303" s="82"/>
      <c r="C303" s="82"/>
      <c r="D303" s="82"/>
      <c r="E303" s="82"/>
      <c r="F303" s="82"/>
      <c r="G303" s="82"/>
      <c r="H303" s="92"/>
      <c r="I303" s="82"/>
      <c r="J303" s="140"/>
      <c r="K303" s="93"/>
      <c r="L303" s="148"/>
      <c r="M303" s="149"/>
      <c r="N303" s="105"/>
      <c r="O303" s="105"/>
      <c r="P303" s="88"/>
      <c r="Q303" s="89"/>
      <c r="R303" s="82"/>
      <c r="S303" s="111" t="e">
        <f>Q303/R299*O299</f>
        <v>#DIV/0!</v>
      </c>
      <c r="T303" s="111" t="e">
        <f t="shared" si="48"/>
        <v>#DIV/0!</v>
      </c>
      <c r="U303" s="111" t="e">
        <f t="shared" si="49"/>
        <v>#DIV/0!</v>
      </c>
    </row>
    <row r="304" spans="1:21" ht="12.75" customHeight="1">
      <c r="A304" s="159"/>
      <c r="B304" s="82"/>
      <c r="C304" s="82"/>
      <c r="D304" s="82"/>
      <c r="E304" s="82"/>
      <c r="F304" s="82"/>
      <c r="G304" s="82"/>
      <c r="H304" s="92"/>
      <c r="I304" s="82"/>
      <c r="J304" s="140"/>
      <c r="K304" s="93"/>
      <c r="L304" s="144" t="s">
        <v>9</v>
      </c>
      <c r="M304" s="145"/>
      <c r="N304" s="105">
        <v>2</v>
      </c>
      <c r="O304" s="105">
        <f>I253*N304/100</f>
        <v>0</v>
      </c>
      <c r="P304" s="88"/>
      <c r="Q304" s="89"/>
      <c r="R304" s="82">
        <f>Q304+Q305+Q306+Q307+Q308</f>
        <v>0</v>
      </c>
      <c r="S304" s="111" t="e">
        <f>Q304/R304*O304</f>
        <v>#DIV/0!</v>
      </c>
      <c r="T304" s="111" t="e">
        <f t="shared" si="48"/>
        <v>#DIV/0!</v>
      </c>
      <c r="U304" s="111" t="e">
        <f t="shared" si="49"/>
        <v>#DIV/0!</v>
      </c>
    </row>
    <row r="305" spans="1:21" ht="12.75" customHeight="1">
      <c r="A305" s="159"/>
      <c r="B305" s="82"/>
      <c r="C305" s="82"/>
      <c r="D305" s="82"/>
      <c r="E305" s="82"/>
      <c r="F305" s="82"/>
      <c r="G305" s="82"/>
      <c r="H305" s="92"/>
      <c r="I305" s="82"/>
      <c r="J305" s="140"/>
      <c r="K305" s="93"/>
      <c r="L305" s="146"/>
      <c r="M305" s="147"/>
      <c r="N305" s="105"/>
      <c r="O305" s="105"/>
      <c r="P305" s="88"/>
      <c r="Q305" s="89"/>
      <c r="R305" s="82"/>
      <c r="S305" s="111" t="e">
        <f>Q305/R304*O304</f>
        <v>#DIV/0!</v>
      </c>
      <c r="T305" s="111" t="e">
        <f t="shared" si="48"/>
        <v>#DIV/0!</v>
      </c>
      <c r="U305" s="111" t="e">
        <f t="shared" si="49"/>
        <v>#DIV/0!</v>
      </c>
    </row>
    <row r="306" spans="1:21" ht="12.75" customHeight="1">
      <c r="A306" s="159"/>
      <c r="B306" s="82"/>
      <c r="C306" s="82"/>
      <c r="D306" s="82"/>
      <c r="E306" s="82"/>
      <c r="F306" s="82"/>
      <c r="G306" s="82"/>
      <c r="H306" s="92"/>
      <c r="I306" s="82"/>
      <c r="J306" s="140"/>
      <c r="K306" s="93"/>
      <c r="L306" s="146"/>
      <c r="M306" s="147"/>
      <c r="N306" s="105"/>
      <c r="O306" s="105"/>
      <c r="P306" s="88"/>
      <c r="Q306" s="89"/>
      <c r="R306" s="82"/>
      <c r="S306" s="111" t="e">
        <f>Q306/R304*O304</f>
        <v>#DIV/0!</v>
      </c>
      <c r="T306" s="111" t="e">
        <f t="shared" si="48"/>
        <v>#DIV/0!</v>
      </c>
      <c r="U306" s="111" t="e">
        <f t="shared" si="49"/>
        <v>#DIV/0!</v>
      </c>
    </row>
    <row r="307" spans="1:21" ht="12.75" customHeight="1">
      <c r="A307" s="159"/>
      <c r="B307" s="82"/>
      <c r="C307" s="82"/>
      <c r="D307" s="82"/>
      <c r="E307" s="82"/>
      <c r="F307" s="82"/>
      <c r="G307" s="82"/>
      <c r="H307" s="92"/>
      <c r="I307" s="82"/>
      <c r="J307" s="140"/>
      <c r="K307" s="93"/>
      <c r="L307" s="146"/>
      <c r="M307" s="147"/>
      <c r="N307" s="105"/>
      <c r="O307" s="105"/>
      <c r="P307" s="88"/>
      <c r="Q307" s="89"/>
      <c r="R307" s="82"/>
      <c r="S307" s="111" t="e">
        <f>Q307/R304*O304</f>
        <v>#DIV/0!</v>
      </c>
      <c r="T307" s="111" t="e">
        <f t="shared" si="48"/>
        <v>#DIV/0!</v>
      </c>
      <c r="U307" s="111" t="e">
        <f t="shared" si="49"/>
        <v>#DIV/0!</v>
      </c>
    </row>
    <row r="308" spans="1:21" ht="12.75" customHeight="1">
      <c r="A308" s="159"/>
      <c r="B308" s="82"/>
      <c r="C308" s="82"/>
      <c r="D308" s="82"/>
      <c r="E308" s="82"/>
      <c r="F308" s="82"/>
      <c r="G308" s="82"/>
      <c r="H308" s="116"/>
      <c r="I308" s="82"/>
      <c r="J308" s="140"/>
      <c r="K308" s="93"/>
      <c r="L308" s="148"/>
      <c r="M308" s="149"/>
      <c r="N308" s="105"/>
      <c r="O308" s="105"/>
      <c r="P308" s="88"/>
      <c r="Q308" s="89"/>
      <c r="R308" s="82"/>
      <c r="S308" s="111" t="e">
        <f>Q308/R304*O304</f>
        <v>#DIV/0!</v>
      </c>
      <c r="T308" s="111" t="e">
        <f t="shared" si="48"/>
        <v>#DIV/0!</v>
      </c>
      <c r="U308" s="111" t="e">
        <f t="shared" si="49"/>
        <v>#DIV/0!</v>
      </c>
    </row>
    <row r="309" spans="1:21" ht="12.75" customHeight="1">
      <c r="A309" s="166"/>
      <c r="B309" s="97"/>
      <c r="C309" s="97"/>
      <c r="D309" s="97"/>
      <c r="E309" s="150">
        <f>45%+2%*H310</f>
        <v>0.45</v>
      </c>
      <c r="F309" s="150">
        <f>55%-2%*H310</f>
        <v>0.55</v>
      </c>
      <c r="G309" s="97"/>
      <c r="H309" s="121"/>
      <c r="I309" s="97"/>
      <c r="J309" s="155"/>
      <c r="K309" s="156"/>
      <c r="L309" s="157"/>
      <c r="M309" s="158"/>
      <c r="N309" s="99"/>
      <c r="O309" s="99"/>
      <c r="P309" s="88"/>
      <c r="Q309" s="89"/>
      <c r="R309" s="97"/>
      <c r="S309" s="111"/>
      <c r="T309" s="111"/>
      <c r="U309" s="111"/>
    </row>
    <row r="310" spans="1:21" ht="15.75" customHeight="1">
      <c r="A310" s="159" t="s">
        <v>188</v>
      </c>
      <c r="B310" s="82"/>
      <c r="C310" s="82">
        <v>6000</v>
      </c>
      <c r="D310" s="82">
        <f>C310*B310</f>
        <v>0</v>
      </c>
      <c r="E310" s="82">
        <f>D310*E309</f>
        <v>0</v>
      </c>
      <c r="F310" s="82">
        <f>D310*F309</f>
        <v>0</v>
      </c>
      <c r="G310" s="82">
        <f>F310*15%</f>
        <v>0</v>
      </c>
      <c r="H310" s="83"/>
      <c r="I310" s="82">
        <f>F310-G310</f>
        <v>0</v>
      </c>
      <c r="J310" s="84" t="s">
        <v>25</v>
      </c>
      <c r="K310" s="125" t="s">
        <v>5</v>
      </c>
      <c r="L310" s="126"/>
      <c r="M310" s="127"/>
      <c r="N310" s="128">
        <v>80</v>
      </c>
      <c r="O310" s="128">
        <f>I310*N310/100</f>
        <v>0</v>
      </c>
      <c r="P310" s="88"/>
      <c r="Q310" s="89"/>
      <c r="R310" s="97"/>
      <c r="S310" s="111"/>
      <c r="T310" s="111"/>
      <c r="U310" s="111"/>
    </row>
    <row r="311" spans="1:21" ht="15" customHeight="1">
      <c r="A311" s="159"/>
      <c r="B311" s="82"/>
      <c r="C311" s="82"/>
      <c r="D311" s="82"/>
      <c r="E311" s="82"/>
      <c r="F311" s="82"/>
      <c r="G311" s="82"/>
      <c r="H311" s="92"/>
      <c r="I311" s="82"/>
      <c r="J311" s="84"/>
      <c r="K311" s="93" t="s">
        <v>10</v>
      </c>
      <c r="L311" s="151" t="s">
        <v>7</v>
      </c>
      <c r="M311" s="152"/>
      <c r="N311" s="110">
        <v>36</v>
      </c>
      <c r="O311" s="110">
        <f>I310*N311/100</f>
        <v>0</v>
      </c>
      <c r="P311" s="88"/>
      <c r="Q311" s="89"/>
      <c r="R311" s="97"/>
      <c r="S311" s="111"/>
      <c r="T311" s="111"/>
      <c r="U311" s="111"/>
    </row>
    <row r="312" spans="1:21" ht="25.5">
      <c r="A312" s="159"/>
      <c r="B312" s="82"/>
      <c r="C312" s="82"/>
      <c r="D312" s="82"/>
      <c r="E312" s="82"/>
      <c r="F312" s="82"/>
      <c r="G312" s="82"/>
      <c r="H312" s="92"/>
      <c r="I312" s="82"/>
      <c r="J312" s="84"/>
      <c r="K312" s="93"/>
      <c r="L312" s="68" t="s">
        <v>10</v>
      </c>
      <c r="M312" s="98" t="s">
        <v>165</v>
      </c>
      <c r="N312" s="135">
        <v>5</v>
      </c>
      <c r="O312" s="97">
        <f>I310*N312/100</f>
        <v>0</v>
      </c>
      <c r="P312" s="88"/>
      <c r="Q312" s="89"/>
      <c r="R312" s="97"/>
      <c r="S312" s="111">
        <f>O312</f>
        <v>0</v>
      </c>
      <c r="T312" s="111">
        <f aca="true" t="shared" si="50" ref="T312:T317">S312/1.302</f>
        <v>0</v>
      </c>
      <c r="U312" s="111">
        <f aca="true" t="shared" si="51" ref="U312:U317">S312-T312</f>
        <v>0</v>
      </c>
    </row>
    <row r="313" spans="1:21" ht="25.5">
      <c r="A313" s="159"/>
      <c r="B313" s="82"/>
      <c r="C313" s="82"/>
      <c r="D313" s="82"/>
      <c r="E313" s="82"/>
      <c r="F313" s="82"/>
      <c r="G313" s="82"/>
      <c r="H313" s="92"/>
      <c r="I313" s="82"/>
      <c r="J313" s="84"/>
      <c r="K313" s="93"/>
      <c r="L313" s="68"/>
      <c r="M313" s="98" t="s">
        <v>167</v>
      </c>
      <c r="N313" s="135">
        <v>6</v>
      </c>
      <c r="O313" s="97">
        <f>I310*N313/100</f>
        <v>0</v>
      </c>
      <c r="P313" s="88"/>
      <c r="Q313" s="89"/>
      <c r="R313" s="97"/>
      <c r="S313" s="111">
        <f>O313</f>
        <v>0</v>
      </c>
      <c r="T313" s="111">
        <f t="shared" si="50"/>
        <v>0</v>
      </c>
      <c r="U313" s="111">
        <f t="shared" si="51"/>
        <v>0</v>
      </c>
    </row>
    <row r="314" spans="1:21" ht="12.75">
      <c r="A314" s="159"/>
      <c r="B314" s="82"/>
      <c r="C314" s="82"/>
      <c r="D314" s="82"/>
      <c r="E314" s="82"/>
      <c r="F314" s="82"/>
      <c r="G314" s="82"/>
      <c r="H314" s="92"/>
      <c r="I314" s="82"/>
      <c r="J314" s="84"/>
      <c r="K314" s="93"/>
      <c r="L314" s="68"/>
      <c r="M314" s="104" t="s">
        <v>166</v>
      </c>
      <c r="N314" s="136">
        <v>20</v>
      </c>
      <c r="O314" s="82">
        <f>I310*N314/100</f>
        <v>0</v>
      </c>
      <c r="P314" s="88"/>
      <c r="Q314" s="89"/>
      <c r="R314" s="82">
        <f>Q314+Q316+Q315</f>
        <v>0</v>
      </c>
      <c r="S314" s="111" t="e">
        <f>Q314/R314*O314</f>
        <v>#DIV/0!</v>
      </c>
      <c r="T314" s="111" t="e">
        <f t="shared" si="50"/>
        <v>#DIV/0!</v>
      </c>
      <c r="U314" s="111" t="e">
        <f t="shared" si="51"/>
        <v>#DIV/0!</v>
      </c>
    </row>
    <row r="315" spans="1:21" ht="12.75">
      <c r="A315" s="159"/>
      <c r="B315" s="82"/>
      <c r="C315" s="82"/>
      <c r="D315" s="82"/>
      <c r="E315" s="82"/>
      <c r="F315" s="82"/>
      <c r="G315" s="82"/>
      <c r="H315" s="92"/>
      <c r="I315" s="82"/>
      <c r="J315" s="84"/>
      <c r="K315" s="93"/>
      <c r="L315" s="68"/>
      <c r="M315" s="104"/>
      <c r="N315" s="136"/>
      <c r="O315" s="82"/>
      <c r="P315" s="88"/>
      <c r="Q315" s="89"/>
      <c r="R315" s="82"/>
      <c r="S315" s="111" t="e">
        <f>Q315/R314*O314</f>
        <v>#DIV/0!</v>
      </c>
      <c r="T315" s="111" t="e">
        <f t="shared" si="50"/>
        <v>#DIV/0!</v>
      </c>
      <c r="U315" s="111" t="e">
        <f t="shared" si="51"/>
        <v>#DIV/0!</v>
      </c>
    </row>
    <row r="316" spans="1:21" ht="12.75">
      <c r="A316" s="159"/>
      <c r="B316" s="82"/>
      <c r="C316" s="82"/>
      <c r="D316" s="82"/>
      <c r="E316" s="82"/>
      <c r="F316" s="82"/>
      <c r="G316" s="82"/>
      <c r="H316" s="92"/>
      <c r="I316" s="82"/>
      <c r="J316" s="84"/>
      <c r="K316" s="93"/>
      <c r="L316" s="68"/>
      <c r="M316" s="104"/>
      <c r="N316" s="136"/>
      <c r="O316" s="82"/>
      <c r="P316" s="88"/>
      <c r="Q316" s="89"/>
      <c r="R316" s="82"/>
      <c r="S316" s="111" t="e">
        <f>Q316/R314*O314</f>
        <v>#DIV/0!</v>
      </c>
      <c r="T316" s="111" t="e">
        <f t="shared" si="50"/>
        <v>#DIV/0!</v>
      </c>
      <c r="U316" s="111" t="e">
        <f t="shared" si="51"/>
        <v>#DIV/0!</v>
      </c>
    </row>
    <row r="317" spans="1:21" ht="15">
      <c r="A317" s="159"/>
      <c r="B317" s="82"/>
      <c r="C317" s="82"/>
      <c r="D317" s="82"/>
      <c r="E317" s="82"/>
      <c r="F317" s="82"/>
      <c r="G317" s="82"/>
      <c r="H317" s="92"/>
      <c r="I317" s="82"/>
      <c r="J317" s="84"/>
      <c r="K317" s="93"/>
      <c r="L317" s="68"/>
      <c r="M317" s="98" t="s">
        <v>19</v>
      </c>
      <c r="N317" s="135">
        <f>N311-N312-N313-N314</f>
        <v>5</v>
      </c>
      <c r="O317" s="97">
        <f>I310*N317/100</f>
        <v>0</v>
      </c>
      <c r="P317" s="88"/>
      <c r="Q317" s="89"/>
      <c r="R317" s="97"/>
      <c r="S317" s="111">
        <f>O317</f>
        <v>0</v>
      </c>
      <c r="T317" s="111">
        <f t="shared" si="50"/>
        <v>0</v>
      </c>
      <c r="U317" s="111">
        <f t="shared" si="51"/>
        <v>0</v>
      </c>
    </row>
    <row r="318" spans="1:21" ht="27.75" customHeight="1">
      <c r="A318" s="159"/>
      <c r="B318" s="82"/>
      <c r="C318" s="82"/>
      <c r="D318" s="82"/>
      <c r="E318" s="82"/>
      <c r="F318" s="82"/>
      <c r="G318" s="82"/>
      <c r="H318" s="92"/>
      <c r="I318" s="82"/>
      <c r="J318" s="84"/>
      <c r="K318" s="93"/>
      <c r="L318" s="151" t="s">
        <v>8</v>
      </c>
      <c r="M318" s="152"/>
      <c r="N318" s="110">
        <v>32</v>
      </c>
      <c r="O318" s="110">
        <f>I310*N318/100</f>
        <v>0</v>
      </c>
      <c r="P318" s="88"/>
      <c r="Q318" s="89"/>
      <c r="R318" s="97"/>
      <c r="S318" s="111"/>
      <c r="T318" s="111"/>
      <c r="U318" s="111"/>
    </row>
    <row r="319" spans="1:21" ht="15">
      <c r="A319" s="159"/>
      <c r="B319" s="82"/>
      <c r="C319" s="82"/>
      <c r="D319" s="82"/>
      <c r="E319" s="82"/>
      <c r="F319" s="82"/>
      <c r="G319" s="82"/>
      <c r="H319" s="92"/>
      <c r="I319" s="82"/>
      <c r="J319" s="84"/>
      <c r="K319" s="93"/>
      <c r="L319" s="68" t="s">
        <v>10</v>
      </c>
      <c r="M319" s="98" t="s">
        <v>20</v>
      </c>
      <c r="N319" s="135">
        <v>3</v>
      </c>
      <c r="O319" s="97">
        <f>I310*N319/100</f>
        <v>0</v>
      </c>
      <c r="P319" s="88"/>
      <c r="Q319" s="89"/>
      <c r="R319" s="97"/>
      <c r="S319" s="111">
        <f>O319</f>
        <v>0</v>
      </c>
      <c r="T319" s="111">
        <f aca="true" t="shared" si="52" ref="T319:T329">S319/1.302</f>
        <v>0</v>
      </c>
      <c r="U319" s="111">
        <f aca="true" t="shared" si="53" ref="U319:U329">S319-T319</f>
        <v>0</v>
      </c>
    </row>
    <row r="320" spans="1:21" ht="12.75">
      <c r="A320" s="159"/>
      <c r="B320" s="82"/>
      <c r="C320" s="82"/>
      <c r="D320" s="82"/>
      <c r="E320" s="82"/>
      <c r="F320" s="82"/>
      <c r="G320" s="82"/>
      <c r="H320" s="92"/>
      <c r="I320" s="82"/>
      <c r="J320" s="84"/>
      <c r="K320" s="93"/>
      <c r="L320" s="68"/>
      <c r="M320" s="104" t="s">
        <v>173</v>
      </c>
      <c r="N320" s="136">
        <v>14</v>
      </c>
      <c r="O320" s="82">
        <f>I310*N320/100</f>
        <v>0</v>
      </c>
      <c r="P320" s="88"/>
      <c r="Q320" s="89"/>
      <c r="R320" s="82">
        <f>Q320+Q322+Q323+Q321</f>
        <v>0</v>
      </c>
      <c r="S320" s="111" t="e">
        <f>Q320/R320*O320</f>
        <v>#DIV/0!</v>
      </c>
      <c r="T320" s="111" t="e">
        <f t="shared" si="52"/>
        <v>#DIV/0!</v>
      </c>
      <c r="U320" s="111" t="e">
        <f t="shared" si="53"/>
        <v>#DIV/0!</v>
      </c>
    </row>
    <row r="321" spans="1:21" ht="12.75">
      <c r="A321" s="159"/>
      <c r="B321" s="82"/>
      <c r="C321" s="82"/>
      <c r="D321" s="82"/>
      <c r="E321" s="82"/>
      <c r="F321" s="82"/>
      <c r="G321" s="82"/>
      <c r="H321" s="92"/>
      <c r="I321" s="82"/>
      <c r="J321" s="84"/>
      <c r="K321" s="93"/>
      <c r="L321" s="68"/>
      <c r="M321" s="104"/>
      <c r="N321" s="136"/>
      <c r="O321" s="82"/>
      <c r="P321" s="88"/>
      <c r="Q321" s="89"/>
      <c r="R321" s="82"/>
      <c r="S321" s="111" t="e">
        <f>Q321/R320*O320</f>
        <v>#DIV/0!</v>
      </c>
      <c r="T321" s="111" t="e">
        <f t="shared" si="52"/>
        <v>#DIV/0!</v>
      </c>
      <c r="U321" s="111" t="e">
        <f t="shared" si="53"/>
        <v>#DIV/0!</v>
      </c>
    </row>
    <row r="322" spans="1:21" ht="12.75">
      <c r="A322" s="159"/>
      <c r="B322" s="82"/>
      <c r="C322" s="82"/>
      <c r="D322" s="82"/>
      <c r="E322" s="82"/>
      <c r="F322" s="82"/>
      <c r="G322" s="82"/>
      <c r="H322" s="92"/>
      <c r="I322" s="82"/>
      <c r="J322" s="84"/>
      <c r="K322" s="93"/>
      <c r="L322" s="68"/>
      <c r="M322" s="104"/>
      <c r="N322" s="136"/>
      <c r="O322" s="82"/>
      <c r="P322" s="88"/>
      <c r="Q322" s="89"/>
      <c r="R322" s="82"/>
      <c r="S322" s="111" t="e">
        <f>Q322/R320*O320</f>
        <v>#DIV/0!</v>
      </c>
      <c r="T322" s="111" t="e">
        <f t="shared" si="52"/>
        <v>#DIV/0!</v>
      </c>
      <c r="U322" s="111" t="e">
        <f t="shared" si="53"/>
        <v>#DIV/0!</v>
      </c>
    </row>
    <row r="323" spans="1:21" ht="12.75">
      <c r="A323" s="159"/>
      <c r="B323" s="82"/>
      <c r="C323" s="82"/>
      <c r="D323" s="82"/>
      <c r="E323" s="82"/>
      <c r="F323" s="82"/>
      <c r="G323" s="82"/>
      <c r="H323" s="92"/>
      <c r="I323" s="82"/>
      <c r="J323" s="84"/>
      <c r="K323" s="93"/>
      <c r="L323" s="68"/>
      <c r="M323" s="104"/>
      <c r="N323" s="136"/>
      <c r="O323" s="82"/>
      <c r="P323" s="88"/>
      <c r="Q323" s="89"/>
      <c r="R323" s="82"/>
      <c r="S323" s="111" t="e">
        <f>Q323/R320*O320</f>
        <v>#DIV/0!</v>
      </c>
      <c r="T323" s="111" t="e">
        <f t="shared" si="52"/>
        <v>#DIV/0!</v>
      </c>
      <c r="U323" s="111" t="e">
        <f t="shared" si="53"/>
        <v>#DIV/0!</v>
      </c>
    </row>
    <row r="324" spans="1:21" ht="25.5">
      <c r="A324" s="159"/>
      <c r="B324" s="82"/>
      <c r="C324" s="82"/>
      <c r="D324" s="82"/>
      <c r="E324" s="82"/>
      <c r="F324" s="82"/>
      <c r="G324" s="82"/>
      <c r="H324" s="92"/>
      <c r="I324" s="82"/>
      <c r="J324" s="84"/>
      <c r="K324" s="93"/>
      <c r="L324" s="68"/>
      <c r="M324" s="98" t="s">
        <v>200</v>
      </c>
      <c r="N324" s="135">
        <v>3</v>
      </c>
      <c r="O324" s="97">
        <f>I310*N324/100</f>
        <v>0</v>
      </c>
      <c r="P324" s="88"/>
      <c r="Q324" s="89"/>
      <c r="R324" s="97"/>
      <c r="S324" s="111">
        <f>O324</f>
        <v>0</v>
      </c>
      <c r="T324" s="111">
        <f t="shared" si="52"/>
        <v>0</v>
      </c>
      <c r="U324" s="111">
        <f t="shared" si="53"/>
        <v>0</v>
      </c>
    </row>
    <row r="325" spans="1:21" ht="12.75" customHeight="1">
      <c r="A325" s="159"/>
      <c r="B325" s="82"/>
      <c r="C325" s="82"/>
      <c r="D325" s="82"/>
      <c r="E325" s="82"/>
      <c r="F325" s="82"/>
      <c r="G325" s="82"/>
      <c r="H325" s="92"/>
      <c r="I325" s="82"/>
      <c r="J325" s="84"/>
      <c r="K325" s="93"/>
      <c r="L325" s="68"/>
      <c r="M325" s="104" t="s">
        <v>23</v>
      </c>
      <c r="N325" s="136">
        <f>N318-N319-N320-N324</f>
        <v>12</v>
      </c>
      <c r="O325" s="82">
        <f>I310*N325/100</f>
        <v>0</v>
      </c>
      <c r="P325" s="88"/>
      <c r="Q325" s="89"/>
      <c r="R325" s="82">
        <f>Q325++Q326+Q327+Q328+Q329</f>
        <v>0</v>
      </c>
      <c r="S325" s="111" t="e">
        <f>Q325/R325*O325</f>
        <v>#DIV/0!</v>
      </c>
      <c r="T325" s="111" t="e">
        <f t="shared" si="52"/>
        <v>#DIV/0!</v>
      </c>
      <c r="U325" s="111" t="e">
        <f t="shared" si="53"/>
        <v>#DIV/0!</v>
      </c>
    </row>
    <row r="326" spans="1:21" ht="12.75">
      <c r="A326" s="159"/>
      <c r="B326" s="82"/>
      <c r="C326" s="82"/>
      <c r="D326" s="82"/>
      <c r="E326" s="82"/>
      <c r="F326" s="82"/>
      <c r="G326" s="82"/>
      <c r="H326" s="92"/>
      <c r="I326" s="82"/>
      <c r="J326" s="84"/>
      <c r="K326" s="93"/>
      <c r="L326" s="68"/>
      <c r="M326" s="104"/>
      <c r="N326" s="136"/>
      <c r="O326" s="82"/>
      <c r="P326" s="88"/>
      <c r="Q326" s="89"/>
      <c r="R326" s="82"/>
      <c r="S326" s="111" t="e">
        <f>Q326/R325*O325</f>
        <v>#DIV/0!</v>
      </c>
      <c r="T326" s="111" t="e">
        <f t="shared" si="52"/>
        <v>#DIV/0!</v>
      </c>
      <c r="U326" s="111" t="e">
        <f t="shared" si="53"/>
        <v>#DIV/0!</v>
      </c>
    </row>
    <row r="327" spans="1:21" ht="12.75">
      <c r="A327" s="159"/>
      <c r="B327" s="82"/>
      <c r="C327" s="82"/>
      <c r="D327" s="82"/>
      <c r="E327" s="82"/>
      <c r="F327" s="82"/>
      <c r="G327" s="82"/>
      <c r="H327" s="92"/>
      <c r="I327" s="82"/>
      <c r="J327" s="84"/>
      <c r="K327" s="93"/>
      <c r="L327" s="68"/>
      <c r="M327" s="104"/>
      <c r="N327" s="136"/>
      <c r="O327" s="82"/>
      <c r="P327" s="88"/>
      <c r="Q327" s="89"/>
      <c r="R327" s="82"/>
      <c r="S327" s="111" t="e">
        <f>Q327/R325*O325</f>
        <v>#DIV/0!</v>
      </c>
      <c r="T327" s="111" t="e">
        <f t="shared" si="52"/>
        <v>#DIV/0!</v>
      </c>
      <c r="U327" s="111" t="e">
        <f t="shared" si="53"/>
        <v>#DIV/0!</v>
      </c>
    </row>
    <row r="328" spans="1:21" ht="12.75">
      <c r="A328" s="159"/>
      <c r="B328" s="82"/>
      <c r="C328" s="82"/>
      <c r="D328" s="82"/>
      <c r="E328" s="82"/>
      <c r="F328" s="82"/>
      <c r="G328" s="82"/>
      <c r="H328" s="92"/>
      <c r="I328" s="82"/>
      <c r="J328" s="84"/>
      <c r="K328" s="93"/>
      <c r="L328" s="68"/>
      <c r="M328" s="104"/>
      <c r="N328" s="136"/>
      <c r="O328" s="82"/>
      <c r="P328" s="88"/>
      <c r="Q328" s="89"/>
      <c r="R328" s="82"/>
      <c r="S328" s="111" t="e">
        <f>Q328/R325*O325</f>
        <v>#DIV/0!</v>
      </c>
      <c r="T328" s="111" t="e">
        <f t="shared" si="52"/>
        <v>#DIV/0!</v>
      </c>
      <c r="U328" s="111" t="e">
        <f t="shared" si="53"/>
        <v>#DIV/0!</v>
      </c>
    </row>
    <row r="329" spans="1:21" ht="12.75">
      <c r="A329" s="159"/>
      <c r="B329" s="82"/>
      <c r="C329" s="82"/>
      <c r="D329" s="82"/>
      <c r="E329" s="82"/>
      <c r="F329" s="82"/>
      <c r="G329" s="82"/>
      <c r="H329" s="92"/>
      <c r="I329" s="82"/>
      <c r="J329" s="84"/>
      <c r="K329" s="93"/>
      <c r="L329" s="68"/>
      <c r="M329" s="104"/>
      <c r="N329" s="136"/>
      <c r="O329" s="82"/>
      <c r="P329" s="88"/>
      <c r="Q329" s="89"/>
      <c r="R329" s="82"/>
      <c r="S329" s="111" t="e">
        <f>Q329/R325*O325</f>
        <v>#DIV/0!</v>
      </c>
      <c r="T329" s="111" t="e">
        <f t="shared" si="52"/>
        <v>#DIV/0!</v>
      </c>
      <c r="U329" s="111" t="e">
        <f t="shared" si="53"/>
        <v>#DIV/0!</v>
      </c>
    </row>
    <row r="330" spans="1:21" ht="32.25" customHeight="1">
      <c r="A330" s="159"/>
      <c r="B330" s="82"/>
      <c r="C330" s="82"/>
      <c r="D330" s="82"/>
      <c r="E330" s="82"/>
      <c r="F330" s="82"/>
      <c r="G330" s="82"/>
      <c r="H330" s="92"/>
      <c r="I330" s="82"/>
      <c r="J330" s="84"/>
      <c r="K330" s="93"/>
      <c r="L330" s="151" t="s">
        <v>9</v>
      </c>
      <c r="M330" s="152"/>
      <c r="N330" s="110">
        <v>9</v>
      </c>
      <c r="O330" s="110">
        <f>I310*N330/100</f>
        <v>0</v>
      </c>
      <c r="P330" s="88"/>
      <c r="Q330" s="89"/>
      <c r="R330" s="97"/>
      <c r="S330" s="111"/>
      <c r="T330" s="111"/>
      <c r="U330" s="111"/>
    </row>
    <row r="331" spans="1:21" ht="15">
      <c r="A331" s="159"/>
      <c r="B331" s="82"/>
      <c r="C331" s="82"/>
      <c r="D331" s="82"/>
      <c r="E331" s="82"/>
      <c r="F331" s="82"/>
      <c r="G331" s="82"/>
      <c r="H331" s="92"/>
      <c r="I331" s="82"/>
      <c r="J331" s="84"/>
      <c r="K331" s="93"/>
      <c r="L331" s="64" t="s">
        <v>10</v>
      </c>
      <c r="M331" s="153" t="s">
        <v>24</v>
      </c>
      <c r="N331" s="135">
        <v>1</v>
      </c>
      <c r="O331" s="97">
        <f>I310*N331/100</f>
        <v>0</v>
      </c>
      <c r="P331" s="88"/>
      <c r="Q331" s="89"/>
      <c r="R331" s="97"/>
      <c r="S331" s="111"/>
      <c r="T331" s="111"/>
      <c r="U331" s="111"/>
    </row>
    <row r="332" spans="1:21" ht="12.75" customHeight="1">
      <c r="A332" s="159"/>
      <c r="B332" s="82"/>
      <c r="C332" s="82"/>
      <c r="D332" s="82"/>
      <c r="E332" s="82"/>
      <c r="F332" s="82"/>
      <c r="G332" s="82"/>
      <c r="H332" s="92"/>
      <c r="I332" s="82"/>
      <c r="J332" s="84"/>
      <c r="K332" s="93"/>
      <c r="L332" s="67"/>
      <c r="M332" s="104" t="s">
        <v>164</v>
      </c>
      <c r="N332" s="136">
        <v>4.5</v>
      </c>
      <c r="O332" s="82">
        <f>I310*N332/100</f>
        <v>0</v>
      </c>
      <c r="P332" s="88"/>
      <c r="Q332" s="89"/>
      <c r="R332" s="82">
        <f>Q332+Q333+Q334+Q335+Q336</f>
        <v>0</v>
      </c>
      <c r="S332" s="111" t="e">
        <f>Q332/R332*O332</f>
        <v>#DIV/0!</v>
      </c>
      <c r="T332" s="111" t="e">
        <f aca="true" t="shared" si="54" ref="T332:T342">S332/1.302</f>
        <v>#DIV/0!</v>
      </c>
      <c r="U332" s="111" t="e">
        <f aca="true" t="shared" si="55" ref="U332:U342">S332-T332</f>
        <v>#DIV/0!</v>
      </c>
    </row>
    <row r="333" spans="1:21" ht="12.75">
      <c r="A333" s="159"/>
      <c r="B333" s="82"/>
      <c r="C333" s="82"/>
      <c r="D333" s="82"/>
      <c r="E333" s="82"/>
      <c r="F333" s="82"/>
      <c r="G333" s="82"/>
      <c r="H333" s="92"/>
      <c r="I333" s="82"/>
      <c r="J333" s="84"/>
      <c r="K333" s="93"/>
      <c r="L333" s="67"/>
      <c r="M333" s="104"/>
      <c r="N333" s="136"/>
      <c r="O333" s="82"/>
      <c r="P333" s="88"/>
      <c r="Q333" s="89"/>
      <c r="R333" s="82"/>
      <c r="S333" s="111" t="e">
        <f>Q333/R332*O332</f>
        <v>#DIV/0!</v>
      </c>
      <c r="T333" s="111" t="e">
        <f t="shared" si="54"/>
        <v>#DIV/0!</v>
      </c>
      <c r="U333" s="111" t="e">
        <f t="shared" si="55"/>
        <v>#DIV/0!</v>
      </c>
    </row>
    <row r="334" spans="1:21" ht="12.75">
      <c r="A334" s="159"/>
      <c r="B334" s="82"/>
      <c r="C334" s="82"/>
      <c r="D334" s="82"/>
      <c r="E334" s="82"/>
      <c r="F334" s="82"/>
      <c r="G334" s="82"/>
      <c r="H334" s="92"/>
      <c r="I334" s="82"/>
      <c r="J334" s="84"/>
      <c r="K334" s="93"/>
      <c r="L334" s="67"/>
      <c r="M334" s="104"/>
      <c r="N334" s="136"/>
      <c r="O334" s="82"/>
      <c r="P334" s="88"/>
      <c r="Q334" s="89"/>
      <c r="R334" s="82"/>
      <c r="S334" s="111" t="e">
        <f>Q334/R332*O332</f>
        <v>#DIV/0!</v>
      </c>
      <c r="T334" s="111" t="e">
        <f t="shared" si="54"/>
        <v>#DIV/0!</v>
      </c>
      <c r="U334" s="111" t="e">
        <f t="shared" si="55"/>
        <v>#DIV/0!</v>
      </c>
    </row>
    <row r="335" spans="1:21" ht="12.75">
      <c r="A335" s="159"/>
      <c r="B335" s="82"/>
      <c r="C335" s="82"/>
      <c r="D335" s="82"/>
      <c r="E335" s="82"/>
      <c r="F335" s="82"/>
      <c r="G335" s="82"/>
      <c r="H335" s="92"/>
      <c r="I335" s="82"/>
      <c r="J335" s="84"/>
      <c r="K335" s="93"/>
      <c r="L335" s="67"/>
      <c r="M335" s="104"/>
      <c r="N335" s="136"/>
      <c r="O335" s="82"/>
      <c r="P335" s="88"/>
      <c r="Q335" s="89"/>
      <c r="R335" s="82"/>
      <c r="S335" s="111" t="e">
        <f>Q335/R332*O332</f>
        <v>#DIV/0!</v>
      </c>
      <c r="T335" s="111" t="e">
        <f t="shared" si="54"/>
        <v>#DIV/0!</v>
      </c>
      <c r="U335" s="111" t="e">
        <f t="shared" si="55"/>
        <v>#DIV/0!</v>
      </c>
    </row>
    <row r="336" spans="1:21" ht="12.75">
      <c r="A336" s="159"/>
      <c r="B336" s="82"/>
      <c r="C336" s="82"/>
      <c r="D336" s="82"/>
      <c r="E336" s="82"/>
      <c r="F336" s="82"/>
      <c r="G336" s="82"/>
      <c r="H336" s="92"/>
      <c r="I336" s="82"/>
      <c r="J336" s="84"/>
      <c r="K336" s="93"/>
      <c r="L336" s="67"/>
      <c r="M336" s="104"/>
      <c r="N336" s="136"/>
      <c r="O336" s="82"/>
      <c r="P336" s="88"/>
      <c r="Q336" s="89"/>
      <c r="R336" s="82"/>
      <c r="S336" s="111" t="e">
        <f>Q336/R332*O332</f>
        <v>#DIV/0!</v>
      </c>
      <c r="T336" s="111" t="e">
        <f t="shared" si="54"/>
        <v>#DIV/0!</v>
      </c>
      <c r="U336" s="111" t="e">
        <f t="shared" si="55"/>
        <v>#DIV/0!</v>
      </c>
    </row>
    <row r="337" spans="1:21" ht="12.75" customHeight="1">
      <c r="A337" s="159"/>
      <c r="B337" s="82"/>
      <c r="C337" s="82"/>
      <c r="D337" s="82"/>
      <c r="E337" s="82"/>
      <c r="F337" s="82"/>
      <c r="G337" s="82"/>
      <c r="H337" s="92"/>
      <c r="I337" s="82"/>
      <c r="J337" s="84"/>
      <c r="K337" s="93"/>
      <c r="L337" s="67"/>
      <c r="M337" s="104" t="s">
        <v>163</v>
      </c>
      <c r="N337" s="136">
        <v>4.5</v>
      </c>
      <c r="O337" s="82">
        <f>I310*N337/100</f>
        <v>0</v>
      </c>
      <c r="P337" s="88"/>
      <c r="Q337" s="89"/>
      <c r="R337" s="82">
        <f>Q337+Q338+Q339+Q340</f>
        <v>0</v>
      </c>
      <c r="S337" s="111" t="e">
        <f>Q337/R337*O337</f>
        <v>#DIV/0!</v>
      </c>
      <c r="T337" s="111" t="e">
        <f t="shared" si="54"/>
        <v>#DIV/0!</v>
      </c>
      <c r="U337" s="111" t="e">
        <f t="shared" si="55"/>
        <v>#DIV/0!</v>
      </c>
    </row>
    <row r="338" spans="1:21" ht="12.75">
      <c r="A338" s="159"/>
      <c r="B338" s="82"/>
      <c r="C338" s="82"/>
      <c r="D338" s="82"/>
      <c r="E338" s="82"/>
      <c r="F338" s="82"/>
      <c r="G338" s="82"/>
      <c r="H338" s="92"/>
      <c r="I338" s="82"/>
      <c r="J338" s="84"/>
      <c r="K338" s="93"/>
      <c r="L338" s="67"/>
      <c r="M338" s="104"/>
      <c r="N338" s="136"/>
      <c r="O338" s="82"/>
      <c r="P338" s="88"/>
      <c r="Q338" s="89"/>
      <c r="R338" s="82"/>
      <c r="S338" s="111" t="e">
        <f>Q338/R337*O337</f>
        <v>#DIV/0!</v>
      </c>
      <c r="T338" s="111" t="e">
        <f t="shared" si="54"/>
        <v>#DIV/0!</v>
      </c>
      <c r="U338" s="111" t="e">
        <f t="shared" si="55"/>
        <v>#DIV/0!</v>
      </c>
    </row>
    <row r="339" spans="1:21" ht="12.75">
      <c r="A339" s="159"/>
      <c r="B339" s="82"/>
      <c r="C339" s="82"/>
      <c r="D339" s="82"/>
      <c r="E339" s="82"/>
      <c r="F339" s="82"/>
      <c r="G339" s="82"/>
      <c r="H339" s="92"/>
      <c r="I339" s="82"/>
      <c r="J339" s="84"/>
      <c r="K339" s="93"/>
      <c r="L339" s="67"/>
      <c r="M339" s="104"/>
      <c r="N339" s="136"/>
      <c r="O339" s="82"/>
      <c r="P339" s="88"/>
      <c r="Q339" s="89"/>
      <c r="R339" s="82"/>
      <c r="S339" s="111" t="e">
        <f>Q339/R337*O337</f>
        <v>#DIV/0!</v>
      </c>
      <c r="T339" s="111" t="e">
        <f t="shared" si="54"/>
        <v>#DIV/0!</v>
      </c>
      <c r="U339" s="111" t="e">
        <f t="shared" si="55"/>
        <v>#DIV/0!</v>
      </c>
    </row>
    <row r="340" spans="1:21" ht="12.75">
      <c r="A340" s="159"/>
      <c r="B340" s="82"/>
      <c r="C340" s="82"/>
      <c r="D340" s="82"/>
      <c r="E340" s="82"/>
      <c r="F340" s="82"/>
      <c r="G340" s="82"/>
      <c r="H340" s="92"/>
      <c r="I340" s="82"/>
      <c r="J340" s="84"/>
      <c r="K340" s="93"/>
      <c r="L340" s="67"/>
      <c r="M340" s="104"/>
      <c r="N340" s="136"/>
      <c r="O340" s="82"/>
      <c r="P340" s="88"/>
      <c r="Q340" s="89"/>
      <c r="R340" s="82"/>
      <c r="S340" s="111" t="e">
        <f>Q340/R337*O337</f>
        <v>#DIV/0!</v>
      </c>
      <c r="T340" s="111" t="e">
        <f t="shared" si="54"/>
        <v>#DIV/0!</v>
      </c>
      <c r="U340" s="111" t="e">
        <f t="shared" si="55"/>
        <v>#DIV/0!</v>
      </c>
    </row>
    <row r="341" spans="1:21" ht="12.75">
      <c r="A341" s="159"/>
      <c r="B341" s="82"/>
      <c r="C341" s="82"/>
      <c r="D341" s="82"/>
      <c r="E341" s="82"/>
      <c r="F341" s="82"/>
      <c r="G341" s="82"/>
      <c r="H341" s="92"/>
      <c r="I341" s="82"/>
      <c r="J341" s="84"/>
      <c r="K341" s="93"/>
      <c r="L341" s="67"/>
      <c r="M341" s="104" t="s">
        <v>162</v>
      </c>
      <c r="N341" s="136">
        <v>1</v>
      </c>
      <c r="O341" s="82">
        <f>I310*N341/100</f>
        <v>0</v>
      </c>
      <c r="P341" s="88"/>
      <c r="Q341" s="89"/>
      <c r="R341" s="82">
        <f>Q341+Q342</f>
        <v>0</v>
      </c>
      <c r="S341" s="111" t="e">
        <f>Q341/R341*O341</f>
        <v>#DIV/0!</v>
      </c>
      <c r="T341" s="111" t="e">
        <f t="shared" si="54"/>
        <v>#DIV/0!</v>
      </c>
      <c r="U341" s="111" t="e">
        <f t="shared" si="55"/>
        <v>#DIV/0!</v>
      </c>
    </row>
    <row r="342" spans="1:21" ht="12.75">
      <c r="A342" s="159"/>
      <c r="B342" s="82"/>
      <c r="C342" s="82"/>
      <c r="D342" s="82"/>
      <c r="E342" s="82"/>
      <c r="F342" s="82"/>
      <c r="G342" s="82"/>
      <c r="H342" s="92"/>
      <c r="I342" s="82"/>
      <c r="J342" s="84"/>
      <c r="K342" s="93"/>
      <c r="L342" s="75"/>
      <c r="M342" s="104"/>
      <c r="N342" s="136"/>
      <c r="O342" s="82"/>
      <c r="P342" s="88"/>
      <c r="Q342" s="89"/>
      <c r="R342" s="82"/>
      <c r="S342" s="111" t="e">
        <f>Q342/R341*O341</f>
        <v>#DIV/0!</v>
      </c>
      <c r="T342" s="111" t="e">
        <f t="shared" si="54"/>
        <v>#DIV/0!</v>
      </c>
      <c r="U342" s="111" t="e">
        <f t="shared" si="55"/>
        <v>#DIV/0!</v>
      </c>
    </row>
    <row r="343" spans="1:21" ht="12.75" customHeight="1">
      <c r="A343" s="159"/>
      <c r="B343" s="82"/>
      <c r="C343" s="82"/>
      <c r="D343" s="82"/>
      <c r="E343" s="82"/>
      <c r="F343" s="82"/>
      <c r="G343" s="82"/>
      <c r="H343" s="92"/>
      <c r="I343" s="82"/>
      <c r="J343" s="140" t="s">
        <v>26</v>
      </c>
      <c r="K343" s="167" t="s">
        <v>11</v>
      </c>
      <c r="L343" s="168"/>
      <c r="M343" s="169"/>
      <c r="N343" s="110">
        <v>20</v>
      </c>
      <c r="O343" s="110">
        <f>I310*N343/100</f>
        <v>0</v>
      </c>
      <c r="P343" s="88"/>
      <c r="Q343" s="89"/>
      <c r="R343" s="97"/>
      <c r="S343" s="111"/>
      <c r="T343" s="111"/>
      <c r="U343" s="111"/>
    </row>
    <row r="344" spans="1:21" ht="12.75" customHeight="1">
      <c r="A344" s="159"/>
      <c r="B344" s="82"/>
      <c r="C344" s="82"/>
      <c r="D344" s="82"/>
      <c r="E344" s="82"/>
      <c r="F344" s="82"/>
      <c r="G344" s="82"/>
      <c r="H344" s="92"/>
      <c r="I344" s="82"/>
      <c r="J344" s="140"/>
      <c r="K344" s="93" t="s">
        <v>10</v>
      </c>
      <c r="L344" s="144" t="s">
        <v>7</v>
      </c>
      <c r="M344" s="145"/>
      <c r="N344" s="136">
        <v>17</v>
      </c>
      <c r="O344" s="82">
        <f>I310*N344/100</f>
        <v>0</v>
      </c>
      <c r="P344" s="88"/>
      <c r="Q344" s="89"/>
      <c r="R344" s="82">
        <f>Q344+Q345+Q346+Q347</f>
        <v>0</v>
      </c>
      <c r="S344" s="111" t="e">
        <f>Q344/R344*O344</f>
        <v>#DIV/0!</v>
      </c>
      <c r="T344" s="111" t="e">
        <f aca="true" t="shared" si="56" ref="T344:T353">S344/1.302</f>
        <v>#DIV/0!</v>
      </c>
      <c r="U344" s="111" t="e">
        <f aca="true" t="shared" si="57" ref="U344:U353">S344-T344</f>
        <v>#DIV/0!</v>
      </c>
    </row>
    <row r="345" spans="1:21" ht="12.75" customHeight="1">
      <c r="A345" s="159"/>
      <c r="B345" s="82"/>
      <c r="C345" s="82"/>
      <c r="D345" s="82"/>
      <c r="E345" s="82"/>
      <c r="F345" s="82"/>
      <c r="G345" s="82"/>
      <c r="H345" s="92"/>
      <c r="I345" s="82"/>
      <c r="J345" s="140"/>
      <c r="K345" s="93"/>
      <c r="L345" s="146"/>
      <c r="M345" s="147"/>
      <c r="N345" s="136"/>
      <c r="O345" s="82"/>
      <c r="P345" s="88"/>
      <c r="Q345" s="89"/>
      <c r="R345" s="82"/>
      <c r="S345" s="111" t="e">
        <f>Q345/R344*O344</f>
        <v>#DIV/0!</v>
      </c>
      <c r="T345" s="111" t="e">
        <f t="shared" si="56"/>
        <v>#DIV/0!</v>
      </c>
      <c r="U345" s="111" t="e">
        <f t="shared" si="57"/>
        <v>#DIV/0!</v>
      </c>
    </row>
    <row r="346" spans="1:21" ht="12.75" customHeight="1">
      <c r="A346" s="159"/>
      <c r="B346" s="82"/>
      <c r="C346" s="82"/>
      <c r="D346" s="82"/>
      <c r="E346" s="82"/>
      <c r="F346" s="82"/>
      <c r="G346" s="82"/>
      <c r="H346" s="92"/>
      <c r="I346" s="82"/>
      <c r="J346" s="140"/>
      <c r="K346" s="93"/>
      <c r="L346" s="146"/>
      <c r="M346" s="147"/>
      <c r="N346" s="136"/>
      <c r="O346" s="82"/>
      <c r="P346" s="88"/>
      <c r="Q346" s="89"/>
      <c r="R346" s="82"/>
      <c r="S346" s="111" t="e">
        <f>Q346/R344*O344</f>
        <v>#DIV/0!</v>
      </c>
      <c r="T346" s="111" t="e">
        <f t="shared" si="56"/>
        <v>#DIV/0!</v>
      </c>
      <c r="U346" s="111" t="e">
        <f t="shared" si="57"/>
        <v>#DIV/0!</v>
      </c>
    </row>
    <row r="347" spans="1:21" ht="12.75" customHeight="1">
      <c r="A347" s="159"/>
      <c r="B347" s="82"/>
      <c r="C347" s="82"/>
      <c r="D347" s="82"/>
      <c r="E347" s="82"/>
      <c r="F347" s="82"/>
      <c r="G347" s="82"/>
      <c r="H347" s="92"/>
      <c r="I347" s="82"/>
      <c r="J347" s="140"/>
      <c r="K347" s="93"/>
      <c r="L347" s="148"/>
      <c r="M347" s="149"/>
      <c r="N347" s="136"/>
      <c r="O347" s="82"/>
      <c r="P347" s="88"/>
      <c r="Q347" s="89"/>
      <c r="R347" s="82"/>
      <c r="S347" s="111" t="e">
        <f>Q347/R344*O344</f>
        <v>#DIV/0!</v>
      </c>
      <c r="T347" s="111" t="e">
        <f t="shared" si="56"/>
        <v>#DIV/0!</v>
      </c>
      <c r="U347" s="111" t="e">
        <f t="shared" si="57"/>
        <v>#DIV/0!</v>
      </c>
    </row>
    <row r="348" spans="1:21" ht="12.75" customHeight="1">
      <c r="A348" s="159"/>
      <c r="B348" s="82"/>
      <c r="C348" s="82"/>
      <c r="D348" s="82"/>
      <c r="E348" s="82"/>
      <c r="F348" s="82"/>
      <c r="G348" s="82"/>
      <c r="H348" s="92"/>
      <c r="I348" s="82"/>
      <c r="J348" s="140"/>
      <c r="K348" s="93"/>
      <c r="L348" s="144" t="s">
        <v>8</v>
      </c>
      <c r="M348" s="145"/>
      <c r="N348" s="136">
        <v>3</v>
      </c>
      <c r="O348" s="82">
        <f>I310*N348/100</f>
        <v>0</v>
      </c>
      <c r="P348" s="88"/>
      <c r="Q348" s="89"/>
      <c r="R348" s="82">
        <f>Q348+Q349+Q350+Q351+Q352+Q353</f>
        <v>0</v>
      </c>
      <c r="S348" s="111" t="e">
        <f>Q348/R348*O348</f>
        <v>#DIV/0!</v>
      </c>
      <c r="T348" s="111" t="e">
        <f t="shared" si="56"/>
        <v>#DIV/0!</v>
      </c>
      <c r="U348" s="111" t="e">
        <f t="shared" si="57"/>
        <v>#DIV/0!</v>
      </c>
    </row>
    <row r="349" spans="1:21" ht="12.75" customHeight="1">
      <c r="A349" s="159"/>
      <c r="B349" s="82"/>
      <c r="C349" s="82"/>
      <c r="D349" s="82"/>
      <c r="E349" s="82"/>
      <c r="F349" s="82"/>
      <c r="G349" s="82"/>
      <c r="H349" s="92"/>
      <c r="I349" s="82"/>
      <c r="J349" s="140"/>
      <c r="K349" s="93"/>
      <c r="L349" s="146"/>
      <c r="M349" s="147"/>
      <c r="N349" s="136"/>
      <c r="O349" s="82"/>
      <c r="P349" s="88"/>
      <c r="Q349" s="89"/>
      <c r="R349" s="82"/>
      <c r="S349" s="111" t="e">
        <f>Q349/R348*O348</f>
        <v>#DIV/0!</v>
      </c>
      <c r="T349" s="111" t="e">
        <f t="shared" si="56"/>
        <v>#DIV/0!</v>
      </c>
      <c r="U349" s="111" t="e">
        <f t="shared" si="57"/>
        <v>#DIV/0!</v>
      </c>
    </row>
    <row r="350" spans="1:21" ht="12.75" customHeight="1">
      <c r="A350" s="159"/>
      <c r="B350" s="82"/>
      <c r="C350" s="82"/>
      <c r="D350" s="82"/>
      <c r="E350" s="82"/>
      <c r="F350" s="82"/>
      <c r="G350" s="82"/>
      <c r="H350" s="92"/>
      <c r="I350" s="82"/>
      <c r="J350" s="140"/>
      <c r="K350" s="93"/>
      <c r="L350" s="146"/>
      <c r="M350" s="147"/>
      <c r="N350" s="136"/>
      <c r="O350" s="82"/>
      <c r="P350" s="88"/>
      <c r="Q350" s="89"/>
      <c r="R350" s="82"/>
      <c r="S350" s="111" t="e">
        <f>Q350/R348*O348</f>
        <v>#DIV/0!</v>
      </c>
      <c r="T350" s="111" t="e">
        <f t="shared" si="56"/>
        <v>#DIV/0!</v>
      </c>
      <c r="U350" s="111" t="e">
        <f t="shared" si="57"/>
        <v>#DIV/0!</v>
      </c>
    </row>
    <row r="351" spans="1:21" ht="12.75" customHeight="1">
      <c r="A351" s="159"/>
      <c r="B351" s="82"/>
      <c r="C351" s="82"/>
      <c r="D351" s="82"/>
      <c r="E351" s="82"/>
      <c r="F351" s="82"/>
      <c r="G351" s="82"/>
      <c r="H351" s="92"/>
      <c r="I351" s="82"/>
      <c r="J351" s="140"/>
      <c r="K351" s="93"/>
      <c r="L351" s="146"/>
      <c r="M351" s="147"/>
      <c r="N351" s="136"/>
      <c r="O351" s="82"/>
      <c r="P351" s="88"/>
      <c r="Q351" s="89"/>
      <c r="R351" s="82"/>
      <c r="S351" s="111" t="e">
        <f>Q351/R348*O348</f>
        <v>#DIV/0!</v>
      </c>
      <c r="T351" s="111" t="e">
        <f t="shared" si="56"/>
        <v>#DIV/0!</v>
      </c>
      <c r="U351" s="111" t="e">
        <f t="shared" si="57"/>
        <v>#DIV/0!</v>
      </c>
    </row>
    <row r="352" spans="1:21" ht="12.75" customHeight="1">
      <c r="A352" s="159"/>
      <c r="B352" s="82"/>
      <c r="C352" s="82"/>
      <c r="D352" s="82"/>
      <c r="E352" s="82"/>
      <c r="F352" s="82"/>
      <c r="G352" s="82"/>
      <c r="H352" s="92"/>
      <c r="I352" s="82"/>
      <c r="J352" s="140"/>
      <c r="K352" s="93"/>
      <c r="L352" s="146"/>
      <c r="M352" s="147"/>
      <c r="N352" s="136"/>
      <c r="O352" s="82"/>
      <c r="P352" s="88"/>
      <c r="Q352" s="89"/>
      <c r="R352" s="82"/>
      <c r="S352" s="111" t="e">
        <f>Q352/R348*O348</f>
        <v>#DIV/0!</v>
      </c>
      <c r="T352" s="111" t="e">
        <f t="shared" si="56"/>
        <v>#DIV/0!</v>
      </c>
      <c r="U352" s="111" t="e">
        <f t="shared" si="57"/>
        <v>#DIV/0!</v>
      </c>
    </row>
    <row r="353" spans="1:21" ht="12.75" customHeight="1">
      <c r="A353" s="159"/>
      <c r="B353" s="82"/>
      <c r="C353" s="82"/>
      <c r="D353" s="82"/>
      <c r="E353" s="82"/>
      <c r="F353" s="82"/>
      <c r="G353" s="82"/>
      <c r="H353" s="116"/>
      <c r="I353" s="82"/>
      <c r="J353" s="140"/>
      <c r="K353" s="93"/>
      <c r="L353" s="148"/>
      <c r="M353" s="149"/>
      <c r="N353" s="136"/>
      <c r="O353" s="82"/>
      <c r="P353" s="88"/>
      <c r="Q353" s="89"/>
      <c r="R353" s="82"/>
      <c r="S353" s="111" t="e">
        <f>Q353/R348*O348</f>
        <v>#DIV/0!</v>
      </c>
      <c r="T353" s="111" t="e">
        <f t="shared" si="56"/>
        <v>#DIV/0!</v>
      </c>
      <c r="U353" s="111" t="e">
        <f t="shared" si="57"/>
        <v>#DIV/0!</v>
      </c>
    </row>
    <row r="354" spans="1:21" ht="12.75" customHeight="1">
      <c r="A354" s="166"/>
      <c r="B354" s="97"/>
      <c r="C354" s="97"/>
      <c r="D354" s="97"/>
      <c r="E354" s="150">
        <f>45%+2%*H355</f>
        <v>0.45</v>
      </c>
      <c r="F354" s="150">
        <f>55%-2%*H355</f>
        <v>0.55</v>
      </c>
      <c r="G354" s="97"/>
      <c r="H354" s="121"/>
      <c r="I354" s="97"/>
      <c r="J354" s="155"/>
      <c r="K354" s="156"/>
      <c r="L354" s="157"/>
      <c r="M354" s="158"/>
      <c r="N354" s="135"/>
      <c r="O354" s="97"/>
      <c r="P354" s="88"/>
      <c r="Q354" s="89"/>
      <c r="R354" s="97"/>
      <c r="S354" s="111"/>
      <c r="T354" s="111"/>
      <c r="U354" s="111"/>
    </row>
    <row r="355" spans="1:21" ht="15" customHeight="1">
      <c r="A355" s="159" t="s">
        <v>189</v>
      </c>
      <c r="B355" s="82"/>
      <c r="C355" s="82">
        <v>6000</v>
      </c>
      <c r="D355" s="82">
        <f>C355*B355</f>
        <v>0</v>
      </c>
      <c r="E355" s="82">
        <f>D355*E354</f>
        <v>0</v>
      </c>
      <c r="F355" s="82">
        <f>D355*F354</f>
        <v>0</v>
      </c>
      <c r="G355" s="82">
        <f>F355*15%</f>
        <v>0</v>
      </c>
      <c r="H355" s="83"/>
      <c r="I355" s="82">
        <f>F355-G355</f>
        <v>0</v>
      </c>
      <c r="J355" s="84" t="s">
        <v>25</v>
      </c>
      <c r="K355" s="125" t="s">
        <v>5</v>
      </c>
      <c r="L355" s="126"/>
      <c r="M355" s="127"/>
      <c r="N355" s="128">
        <v>75</v>
      </c>
      <c r="O355" s="128">
        <f>I355*N355/100</f>
        <v>0</v>
      </c>
      <c r="P355" s="88"/>
      <c r="Q355" s="89"/>
      <c r="R355" s="97"/>
      <c r="S355" s="111"/>
      <c r="T355" s="111"/>
      <c r="U355" s="111"/>
    </row>
    <row r="356" spans="1:21" ht="15" customHeight="1">
      <c r="A356" s="159"/>
      <c r="B356" s="82"/>
      <c r="C356" s="82"/>
      <c r="D356" s="82"/>
      <c r="E356" s="82"/>
      <c r="F356" s="82"/>
      <c r="G356" s="82"/>
      <c r="H356" s="92"/>
      <c r="I356" s="82"/>
      <c r="J356" s="84"/>
      <c r="K356" s="93" t="s">
        <v>10</v>
      </c>
      <c r="L356" s="151" t="s">
        <v>7</v>
      </c>
      <c r="M356" s="152"/>
      <c r="N356" s="110">
        <v>34</v>
      </c>
      <c r="O356" s="110">
        <f>I355*N356/100</f>
        <v>0</v>
      </c>
      <c r="P356" s="88"/>
      <c r="Q356" s="89"/>
      <c r="R356" s="97"/>
      <c r="S356" s="111"/>
      <c r="T356" s="111"/>
      <c r="U356" s="111"/>
    </row>
    <row r="357" spans="1:21" ht="25.5">
      <c r="A357" s="159"/>
      <c r="B357" s="82"/>
      <c r="C357" s="82"/>
      <c r="D357" s="82"/>
      <c r="E357" s="82"/>
      <c r="F357" s="82"/>
      <c r="G357" s="82"/>
      <c r="H357" s="92"/>
      <c r="I357" s="82"/>
      <c r="J357" s="84"/>
      <c r="K357" s="93"/>
      <c r="L357" s="68" t="s">
        <v>10</v>
      </c>
      <c r="M357" s="98" t="s">
        <v>165</v>
      </c>
      <c r="N357" s="135">
        <v>5</v>
      </c>
      <c r="O357" s="97">
        <f>I355*N357/100</f>
        <v>0</v>
      </c>
      <c r="P357" s="88"/>
      <c r="Q357" s="89"/>
      <c r="R357" s="97"/>
      <c r="S357" s="111">
        <f>O357</f>
        <v>0</v>
      </c>
      <c r="T357" s="111">
        <f aca="true" t="shared" si="58" ref="T357:T362">S357/1.302</f>
        <v>0</v>
      </c>
      <c r="U357" s="111">
        <f aca="true" t="shared" si="59" ref="U357:U362">S357-T357</f>
        <v>0</v>
      </c>
    </row>
    <row r="358" spans="1:21" ht="25.5">
      <c r="A358" s="159"/>
      <c r="B358" s="82"/>
      <c r="C358" s="82"/>
      <c r="D358" s="82"/>
      <c r="E358" s="82"/>
      <c r="F358" s="82"/>
      <c r="G358" s="82"/>
      <c r="H358" s="92"/>
      <c r="I358" s="82"/>
      <c r="J358" s="84"/>
      <c r="K358" s="93"/>
      <c r="L358" s="68"/>
      <c r="M358" s="98" t="s">
        <v>167</v>
      </c>
      <c r="N358" s="135">
        <v>6</v>
      </c>
      <c r="O358" s="97">
        <f>I355*N358/100</f>
        <v>0</v>
      </c>
      <c r="P358" s="88"/>
      <c r="Q358" s="89"/>
      <c r="R358" s="97"/>
      <c r="S358" s="111">
        <f>O358</f>
        <v>0</v>
      </c>
      <c r="T358" s="111">
        <f t="shared" si="58"/>
        <v>0</v>
      </c>
      <c r="U358" s="111">
        <f t="shared" si="59"/>
        <v>0</v>
      </c>
    </row>
    <row r="359" spans="1:21" ht="12.75" customHeight="1">
      <c r="A359" s="159"/>
      <c r="B359" s="82"/>
      <c r="C359" s="82"/>
      <c r="D359" s="82"/>
      <c r="E359" s="82"/>
      <c r="F359" s="82"/>
      <c r="G359" s="82"/>
      <c r="H359" s="92"/>
      <c r="I359" s="82"/>
      <c r="J359" s="84"/>
      <c r="K359" s="93"/>
      <c r="L359" s="68"/>
      <c r="M359" s="104" t="s">
        <v>166</v>
      </c>
      <c r="N359" s="136">
        <v>19</v>
      </c>
      <c r="O359" s="82">
        <f>I355*N359/100</f>
        <v>0</v>
      </c>
      <c r="P359" s="88"/>
      <c r="Q359" s="89"/>
      <c r="R359" s="82">
        <f>Q359+Q361+Q360</f>
        <v>0</v>
      </c>
      <c r="S359" s="111" t="e">
        <f>Q359/R359*O359</f>
        <v>#DIV/0!</v>
      </c>
      <c r="T359" s="111" t="e">
        <f t="shared" si="58"/>
        <v>#DIV/0!</v>
      </c>
      <c r="U359" s="111" t="e">
        <f t="shared" si="59"/>
        <v>#DIV/0!</v>
      </c>
    </row>
    <row r="360" spans="1:21" ht="12.75">
      <c r="A360" s="159"/>
      <c r="B360" s="82"/>
      <c r="C360" s="82"/>
      <c r="D360" s="82"/>
      <c r="E360" s="82"/>
      <c r="F360" s="82"/>
      <c r="G360" s="82"/>
      <c r="H360" s="92"/>
      <c r="I360" s="82"/>
      <c r="J360" s="84"/>
      <c r="K360" s="93"/>
      <c r="L360" s="68"/>
      <c r="M360" s="104"/>
      <c r="N360" s="136"/>
      <c r="O360" s="82"/>
      <c r="P360" s="88"/>
      <c r="Q360" s="89"/>
      <c r="R360" s="82"/>
      <c r="S360" s="111" t="e">
        <f>Q360/R359*O360</f>
        <v>#DIV/0!</v>
      </c>
      <c r="T360" s="111" t="e">
        <f t="shared" si="58"/>
        <v>#DIV/0!</v>
      </c>
      <c r="U360" s="111" t="e">
        <f t="shared" si="59"/>
        <v>#DIV/0!</v>
      </c>
    </row>
    <row r="361" spans="1:21" ht="12.75">
      <c r="A361" s="159"/>
      <c r="B361" s="82"/>
      <c r="C361" s="82"/>
      <c r="D361" s="82"/>
      <c r="E361" s="82"/>
      <c r="F361" s="82"/>
      <c r="G361" s="82"/>
      <c r="H361" s="92"/>
      <c r="I361" s="82"/>
      <c r="J361" s="84"/>
      <c r="K361" s="93"/>
      <c r="L361" s="68"/>
      <c r="M361" s="104"/>
      <c r="N361" s="136"/>
      <c r="O361" s="82"/>
      <c r="P361" s="88"/>
      <c r="Q361" s="89"/>
      <c r="R361" s="82"/>
      <c r="S361" s="111" t="e">
        <f>Q361/R359*O359</f>
        <v>#DIV/0!</v>
      </c>
      <c r="T361" s="111" t="e">
        <f t="shared" si="58"/>
        <v>#DIV/0!</v>
      </c>
      <c r="U361" s="111" t="e">
        <f t="shared" si="59"/>
        <v>#DIV/0!</v>
      </c>
    </row>
    <row r="362" spans="1:21" ht="15">
      <c r="A362" s="159"/>
      <c r="B362" s="82"/>
      <c r="C362" s="82"/>
      <c r="D362" s="82"/>
      <c r="E362" s="82"/>
      <c r="F362" s="82"/>
      <c r="G362" s="82"/>
      <c r="H362" s="92"/>
      <c r="I362" s="82"/>
      <c r="J362" s="84"/>
      <c r="K362" s="93"/>
      <c r="L362" s="68"/>
      <c r="M362" s="98" t="s">
        <v>19</v>
      </c>
      <c r="N362" s="135">
        <f>N356-N357-N358-N359</f>
        <v>4</v>
      </c>
      <c r="O362" s="97">
        <f>I355*N362/100</f>
        <v>0</v>
      </c>
      <c r="P362" s="88"/>
      <c r="Q362" s="89"/>
      <c r="R362" s="97"/>
      <c r="S362" s="111">
        <f>O362</f>
        <v>0</v>
      </c>
      <c r="T362" s="111">
        <f t="shared" si="58"/>
        <v>0</v>
      </c>
      <c r="U362" s="111">
        <f t="shared" si="59"/>
        <v>0</v>
      </c>
    </row>
    <row r="363" spans="1:21" ht="24.75" customHeight="1">
      <c r="A363" s="159"/>
      <c r="B363" s="82"/>
      <c r="C363" s="82"/>
      <c r="D363" s="82"/>
      <c r="E363" s="82"/>
      <c r="F363" s="82"/>
      <c r="G363" s="82"/>
      <c r="H363" s="92"/>
      <c r="I363" s="82"/>
      <c r="J363" s="84"/>
      <c r="K363" s="93"/>
      <c r="L363" s="151" t="s">
        <v>8</v>
      </c>
      <c r="M363" s="152"/>
      <c r="N363" s="110">
        <v>30</v>
      </c>
      <c r="O363" s="110">
        <f>I355*N363/100</f>
        <v>0</v>
      </c>
      <c r="P363" s="88"/>
      <c r="Q363" s="89"/>
      <c r="R363" s="97"/>
      <c r="S363" s="111"/>
      <c r="T363" s="111"/>
      <c r="U363" s="111"/>
    </row>
    <row r="364" spans="1:21" ht="15">
      <c r="A364" s="159"/>
      <c r="B364" s="82"/>
      <c r="C364" s="82"/>
      <c r="D364" s="82"/>
      <c r="E364" s="82"/>
      <c r="F364" s="82"/>
      <c r="G364" s="82"/>
      <c r="H364" s="92"/>
      <c r="I364" s="82"/>
      <c r="J364" s="84"/>
      <c r="K364" s="93"/>
      <c r="L364" s="68" t="s">
        <v>10</v>
      </c>
      <c r="M364" s="98" t="s">
        <v>20</v>
      </c>
      <c r="N364" s="135">
        <v>3</v>
      </c>
      <c r="O364" s="97">
        <f>I355*N364/100</f>
        <v>0</v>
      </c>
      <c r="P364" s="88"/>
      <c r="Q364" s="89"/>
      <c r="R364" s="97"/>
      <c r="S364" s="111">
        <f>O364</f>
        <v>0</v>
      </c>
      <c r="T364" s="111">
        <f aca="true" t="shared" si="60" ref="T364:T374">S364/1.302</f>
        <v>0</v>
      </c>
      <c r="U364" s="111">
        <f aca="true" t="shared" si="61" ref="U364:U374">S364-T364</f>
        <v>0</v>
      </c>
    </row>
    <row r="365" spans="1:21" ht="12.75">
      <c r="A365" s="159"/>
      <c r="B365" s="82"/>
      <c r="C365" s="82"/>
      <c r="D365" s="82"/>
      <c r="E365" s="82"/>
      <c r="F365" s="82"/>
      <c r="G365" s="82"/>
      <c r="H365" s="92"/>
      <c r="I365" s="82"/>
      <c r="J365" s="84"/>
      <c r="K365" s="93"/>
      <c r="L365" s="68"/>
      <c r="M365" s="104" t="s">
        <v>173</v>
      </c>
      <c r="N365" s="136">
        <v>14</v>
      </c>
      <c r="O365" s="82">
        <f>I355*N365/100</f>
        <v>0</v>
      </c>
      <c r="P365" s="88"/>
      <c r="Q365" s="89"/>
      <c r="R365" s="82">
        <f>Q365+Q367+Q368+Q366</f>
        <v>0</v>
      </c>
      <c r="S365" s="111" t="e">
        <f>Q365/R365*O365</f>
        <v>#DIV/0!</v>
      </c>
      <c r="T365" s="111" t="e">
        <f t="shared" si="60"/>
        <v>#DIV/0!</v>
      </c>
      <c r="U365" s="111" t="e">
        <f t="shared" si="61"/>
        <v>#DIV/0!</v>
      </c>
    </row>
    <row r="366" spans="1:21" ht="12.75">
      <c r="A366" s="159"/>
      <c r="B366" s="82"/>
      <c r="C366" s="82"/>
      <c r="D366" s="82"/>
      <c r="E366" s="82"/>
      <c r="F366" s="82"/>
      <c r="G366" s="82"/>
      <c r="H366" s="92"/>
      <c r="I366" s="82"/>
      <c r="J366" s="84"/>
      <c r="K366" s="93"/>
      <c r="L366" s="68"/>
      <c r="M366" s="104"/>
      <c r="N366" s="136"/>
      <c r="O366" s="82"/>
      <c r="P366" s="88"/>
      <c r="Q366" s="89"/>
      <c r="R366" s="82"/>
      <c r="S366" s="111" t="e">
        <f>Q366/R365*O365</f>
        <v>#DIV/0!</v>
      </c>
      <c r="T366" s="111" t="e">
        <f t="shared" si="60"/>
        <v>#DIV/0!</v>
      </c>
      <c r="U366" s="111" t="e">
        <f t="shared" si="61"/>
        <v>#DIV/0!</v>
      </c>
    </row>
    <row r="367" spans="1:21" ht="12.75">
      <c r="A367" s="159"/>
      <c r="B367" s="82"/>
      <c r="C367" s="82"/>
      <c r="D367" s="82"/>
      <c r="E367" s="82"/>
      <c r="F367" s="82"/>
      <c r="G367" s="82"/>
      <c r="H367" s="92"/>
      <c r="I367" s="82"/>
      <c r="J367" s="84"/>
      <c r="K367" s="93"/>
      <c r="L367" s="68"/>
      <c r="M367" s="104"/>
      <c r="N367" s="136"/>
      <c r="O367" s="82"/>
      <c r="P367" s="88"/>
      <c r="Q367" s="89"/>
      <c r="R367" s="82"/>
      <c r="S367" s="111" t="e">
        <f>Q367/R365*O365</f>
        <v>#DIV/0!</v>
      </c>
      <c r="T367" s="111" t="e">
        <f t="shared" si="60"/>
        <v>#DIV/0!</v>
      </c>
      <c r="U367" s="111" t="e">
        <f t="shared" si="61"/>
        <v>#DIV/0!</v>
      </c>
    </row>
    <row r="368" spans="1:21" ht="12.75">
      <c r="A368" s="159"/>
      <c r="B368" s="82"/>
      <c r="C368" s="82"/>
      <c r="D368" s="82"/>
      <c r="E368" s="82"/>
      <c r="F368" s="82"/>
      <c r="G368" s="82"/>
      <c r="H368" s="92"/>
      <c r="I368" s="82"/>
      <c r="J368" s="84"/>
      <c r="K368" s="93"/>
      <c r="L368" s="68"/>
      <c r="M368" s="104"/>
      <c r="N368" s="136"/>
      <c r="O368" s="82"/>
      <c r="P368" s="88"/>
      <c r="Q368" s="89"/>
      <c r="R368" s="82"/>
      <c r="S368" s="111" t="e">
        <f>Q368/R365*O365</f>
        <v>#DIV/0!</v>
      </c>
      <c r="T368" s="111" t="e">
        <f t="shared" si="60"/>
        <v>#DIV/0!</v>
      </c>
      <c r="U368" s="111" t="e">
        <f t="shared" si="61"/>
        <v>#DIV/0!</v>
      </c>
    </row>
    <row r="369" spans="1:21" ht="25.5">
      <c r="A369" s="159"/>
      <c r="B369" s="82"/>
      <c r="C369" s="82"/>
      <c r="D369" s="82"/>
      <c r="E369" s="82"/>
      <c r="F369" s="82"/>
      <c r="G369" s="82"/>
      <c r="H369" s="92"/>
      <c r="I369" s="82"/>
      <c r="J369" s="84"/>
      <c r="K369" s="93"/>
      <c r="L369" s="68"/>
      <c r="M369" s="98" t="s">
        <v>200</v>
      </c>
      <c r="N369" s="135">
        <v>3</v>
      </c>
      <c r="O369" s="97">
        <f>I355*N369/100</f>
        <v>0</v>
      </c>
      <c r="P369" s="88"/>
      <c r="Q369" s="89"/>
      <c r="R369" s="97"/>
      <c r="S369" s="111">
        <f>O369</f>
        <v>0</v>
      </c>
      <c r="T369" s="111">
        <f t="shared" si="60"/>
        <v>0</v>
      </c>
      <c r="U369" s="111">
        <f t="shared" si="61"/>
        <v>0</v>
      </c>
    </row>
    <row r="370" spans="1:21" ht="12.75" customHeight="1">
      <c r="A370" s="159"/>
      <c r="B370" s="82"/>
      <c r="C370" s="82"/>
      <c r="D370" s="82"/>
      <c r="E370" s="82"/>
      <c r="F370" s="82"/>
      <c r="G370" s="82"/>
      <c r="H370" s="92"/>
      <c r="I370" s="82"/>
      <c r="J370" s="84"/>
      <c r="K370" s="93"/>
      <c r="L370" s="68"/>
      <c r="M370" s="104" t="s">
        <v>23</v>
      </c>
      <c r="N370" s="136">
        <f>N363-N364-N365-N369</f>
        <v>10</v>
      </c>
      <c r="O370" s="82">
        <f>I355*N370/100</f>
        <v>0</v>
      </c>
      <c r="P370" s="88"/>
      <c r="Q370" s="89"/>
      <c r="R370" s="82">
        <f>Q370++Q371+Q372+Q373+Q374</f>
        <v>0</v>
      </c>
      <c r="S370" s="111" t="e">
        <f>Q370/R370*O370</f>
        <v>#DIV/0!</v>
      </c>
      <c r="T370" s="111" t="e">
        <f t="shared" si="60"/>
        <v>#DIV/0!</v>
      </c>
      <c r="U370" s="111" t="e">
        <f t="shared" si="61"/>
        <v>#DIV/0!</v>
      </c>
    </row>
    <row r="371" spans="1:21" ht="12.75">
      <c r="A371" s="159"/>
      <c r="B371" s="82"/>
      <c r="C371" s="82"/>
      <c r="D371" s="82"/>
      <c r="E371" s="82"/>
      <c r="F371" s="82"/>
      <c r="G371" s="82"/>
      <c r="H371" s="92"/>
      <c r="I371" s="82"/>
      <c r="J371" s="84"/>
      <c r="K371" s="93"/>
      <c r="L371" s="68"/>
      <c r="M371" s="104"/>
      <c r="N371" s="136"/>
      <c r="O371" s="82"/>
      <c r="P371" s="88"/>
      <c r="Q371" s="89"/>
      <c r="R371" s="82"/>
      <c r="S371" s="111" t="e">
        <f>Q371/R370*O370</f>
        <v>#DIV/0!</v>
      </c>
      <c r="T371" s="111" t="e">
        <f t="shared" si="60"/>
        <v>#DIV/0!</v>
      </c>
      <c r="U371" s="111" t="e">
        <f t="shared" si="61"/>
        <v>#DIV/0!</v>
      </c>
    </row>
    <row r="372" spans="1:21" ht="12.75">
      <c r="A372" s="159"/>
      <c r="B372" s="82"/>
      <c r="C372" s="82"/>
      <c r="D372" s="82"/>
      <c r="E372" s="82"/>
      <c r="F372" s="82"/>
      <c r="G372" s="82"/>
      <c r="H372" s="92"/>
      <c r="I372" s="82"/>
      <c r="J372" s="84"/>
      <c r="K372" s="93"/>
      <c r="L372" s="68"/>
      <c r="M372" s="104"/>
      <c r="N372" s="136"/>
      <c r="O372" s="82"/>
      <c r="P372" s="88"/>
      <c r="Q372" s="89"/>
      <c r="R372" s="82"/>
      <c r="S372" s="111" t="e">
        <f>Q372/R370*O370</f>
        <v>#DIV/0!</v>
      </c>
      <c r="T372" s="111" t="e">
        <f t="shared" si="60"/>
        <v>#DIV/0!</v>
      </c>
      <c r="U372" s="111" t="e">
        <f t="shared" si="61"/>
        <v>#DIV/0!</v>
      </c>
    </row>
    <row r="373" spans="1:21" ht="12.75">
      <c r="A373" s="159"/>
      <c r="B373" s="82"/>
      <c r="C373" s="82"/>
      <c r="D373" s="82"/>
      <c r="E373" s="82"/>
      <c r="F373" s="82"/>
      <c r="G373" s="82"/>
      <c r="H373" s="92"/>
      <c r="I373" s="82"/>
      <c r="J373" s="84"/>
      <c r="K373" s="93"/>
      <c r="L373" s="68"/>
      <c r="M373" s="104"/>
      <c r="N373" s="136"/>
      <c r="O373" s="82"/>
      <c r="P373" s="88"/>
      <c r="Q373" s="89"/>
      <c r="R373" s="82"/>
      <c r="S373" s="111" t="e">
        <f>Q373/R370*O370</f>
        <v>#DIV/0!</v>
      </c>
      <c r="T373" s="111" t="e">
        <f t="shared" si="60"/>
        <v>#DIV/0!</v>
      </c>
      <c r="U373" s="111" t="e">
        <f t="shared" si="61"/>
        <v>#DIV/0!</v>
      </c>
    </row>
    <row r="374" spans="1:21" ht="12.75">
      <c r="A374" s="159"/>
      <c r="B374" s="82"/>
      <c r="C374" s="82"/>
      <c r="D374" s="82"/>
      <c r="E374" s="82"/>
      <c r="F374" s="82"/>
      <c r="G374" s="82"/>
      <c r="H374" s="92"/>
      <c r="I374" s="82"/>
      <c r="J374" s="84"/>
      <c r="K374" s="93"/>
      <c r="L374" s="68"/>
      <c r="M374" s="104"/>
      <c r="N374" s="136"/>
      <c r="O374" s="82"/>
      <c r="P374" s="88"/>
      <c r="Q374" s="89"/>
      <c r="R374" s="82"/>
      <c r="S374" s="111" t="e">
        <f>Q374/R370*O370</f>
        <v>#DIV/0!</v>
      </c>
      <c r="T374" s="111" t="e">
        <f t="shared" si="60"/>
        <v>#DIV/0!</v>
      </c>
      <c r="U374" s="111" t="e">
        <f t="shared" si="61"/>
        <v>#DIV/0!</v>
      </c>
    </row>
    <row r="375" spans="1:21" ht="27.75" customHeight="1">
      <c r="A375" s="159"/>
      <c r="B375" s="82"/>
      <c r="C375" s="82"/>
      <c r="D375" s="82"/>
      <c r="E375" s="82"/>
      <c r="F375" s="82"/>
      <c r="G375" s="82"/>
      <c r="H375" s="92"/>
      <c r="I375" s="82"/>
      <c r="J375" s="84"/>
      <c r="K375" s="93"/>
      <c r="L375" s="151" t="s">
        <v>9</v>
      </c>
      <c r="M375" s="152"/>
      <c r="N375" s="110">
        <v>11</v>
      </c>
      <c r="O375" s="110">
        <f>I355*N375/100</f>
        <v>0</v>
      </c>
      <c r="P375" s="88"/>
      <c r="Q375" s="89"/>
      <c r="R375" s="97"/>
      <c r="S375" s="111"/>
      <c r="T375" s="111"/>
      <c r="U375" s="111"/>
    </row>
    <row r="376" spans="1:21" ht="15">
      <c r="A376" s="159"/>
      <c r="B376" s="82"/>
      <c r="C376" s="82"/>
      <c r="D376" s="82"/>
      <c r="E376" s="82"/>
      <c r="F376" s="82"/>
      <c r="G376" s="82"/>
      <c r="H376" s="92"/>
      <c r="I376" s="82"/>
      <c r="J376" s="84"/>
      <c r="K376" s="93"/>
      <c r="L376" s="64" t="s">
        <v>10</v>
      </c>
      <c r="M376" s="153" t="s">
        <v>24</v>
      </c>
      <c r="N376" s="135">
        <v>1</v>
      </c>
      <c r="O376" s="97">
        <f>I355*N376/100</f>
        <v>0</v>
      </c>
      <c r="P376" s="88"/>
      <c r="Q376" s="89"/>
      <c r="R376" s="97"/>
      <c r="S376" s="111"/>
      <c r="T376" s="111"/>
      <c r="U376" s="111"/>
    </row>
    <row r="377" spans="1:21" ht="12.75" customHeight="1">
      <c r="A377" s="159"/>
      <c r="B377" s="82"/>
      <c r="C377" s="82"/>
      <c r="D377" s="82"/>
      <c r="E377" s="82"/>
      <c r="F377" s="82"/>
      <c r="G377" s="82"/>
      <c r="H377" s="92"/>
      <c r="I377" s="82"/>
      <c r="J377" s="84"/>
      <c r="K377" s="93"/>
      <c r="L377" s="67"/>
      <c r="M377" s="104" t="s">
        <v>164</v>
      </c>
      <c r="N377" s="136">
        <v>5</v>
      </c>
      <c r="O377" s="82">
        <f>I355*N377/100</f>
        <v>0</v>
      </c>
      <c r="P377" s="88"/>
      <c r="Q377" s="89"/>
      <c r="R377" s="82">
        <f>Q377+Q378+Q379+Q380+Q381</f>
        <v>0</v>
      </c>
      <c r="S377" s="111" t="e">
        <f>Q377/R377*O377</f>
        <v>#DIV/0!</v>
      </c>
      <c r="T377" s="111" t="e">
        <f aca="true" t="shared" si="62" ref="T377:T388">S377/1.302</f>
        <v>#DIV/0!</v>
      </c>
      <c r="U377" s="111" t="e">
        <f aca="true" t="shared" si="63" ref="U377:U388">S377-T377</f>
        <v>#DIV/0!</v>
      </c>
    </row>
    <row r="378" spans="1:21" ht="12.75">
      <c r="A378" s="159"/>
      <c r="B378" s="82"/>
      <c r="C378" s="82"/>
      <c r="D378" s="82"/>
      <c r="E378" s="82"/>
      <c r="F378" s="82"/>
      <c r="G378" s="82"/>
      <c r="H378" s="92"/>
      <c r="I378" s="82"/>
      <c r="J378" s="84"/>
      <c r="K378" s="93"/>
      <c r="L378" s="67"/>
      <c r="M378" s="104"/>
      <c r="N378" s="136"/>
      <c r="O378" s="82"/>
      <c r="P378" s="88"/>
      <c r="Q378" s="89"/>
      <c r="R378" s="82"/>
      <c r="S378" s="111" t="e">
        <f>Q378/R377*O377</f>
        <v>#DIV/0!</v>
      </c>
      <c r="T378" s="111" t="e">
        <f t="shared" si="62"/>
        <v>#DIV/0!</v>
      </c>
      <c r="U378" s="111" t="e">
        <f t="shared" si="63"/>
        <v>#DIV/0!</v>
      </c>
    </row>
    <row r="379" spans="1:21" ht="12.75">
      <c r="A379" s="159"/>
      <c r="B379" s="82"/>
      <c r="C379" s="82"/>
      <c r="D379" s="82"/>
      <c r="E379" s="82"/>
      <c r="F379" s="82"/>
      <c r="G379" s="82"/>
      <c r="H379" s="92"/>
      <c r="I379" s="82"/>
      <c r="J379" s="84"/>
      <c r="K379" s="93"/>
      <c r="L379" s="67"/>
      <c r="M379" s="104"/>
      <c r="N379" s="136"/>
      <c r="O379" s="82"/>
      <c r="P379" s="88"/>
      <c r="Q379" s="89"/>
      <c r="R379" s="82"/>
      <c r="S379" s="111" t="e">
        <f>Q379/R377*O377</f>
        <v>#DIV/0!</v>
      </c>
      <c r="T379" s="111" t="e">
        <f t="shared" si="62"/>
        <v>#DIV/0!</v>
      </c>
      <c r="U379" s="111" t="e">
        <f t="shared" si="63"/>
        <v>#DIV/0!</v>
      </c>
    </row>
    <row r="380" spans="1:21" ht="12.75">
      <c r="A380" s="159"/>
      <c r="B380" s="82"/>
      <c r="C380" s="82"/>
      <c r="D380" s="82"/>
      <c r="E380" s="82"/>
      <c r="F380" s="82"/>
      <c r="G380" s="82"/>
      <c r="H380" s="92"/>
      <c r="I380" s="82"/>
      <c r="J380" s="84"/>
      <c r="K380" s="93"/>
      <c r="L380" s="67"/>
      <c r="M380" s="104"/>
      <c r="N380" s="136"/>
      <c r="O380" s="82"/>
      <c r="P380" s="88"/>
      <c r="Q380" s="89"/>
      <c r="R380" s="82"/>
      <c r="S380" s="111" t="e">
        <f>Q380/R377*O377</f>
        <v>#DIV/0!</v>
      </c>
      <c r="T380" s="111" t="e">
        <f t="shared" si="62"/>
        <v>#DIV/0!</v>
      </c>
      <c r="U380" s="111" t="e">
        <f t="shared" si="63"/>
        <v>#DIV/0!</v>
      </c>
    </row>
    <row r="381" spans="1:21" ht="12.75">
      <c r="A381" s="159"/>
      <c r="B381" s="82"/>
      <c r="C381" s="82"/>
      <c r="D381" s="82"/>
      <c r="E381" s="82"/>
      <c r="F381" s="82"/>
      <c r="G381" s="82"/>
      <c r="H381" s="92"/>
      <c r="I381" s="82"/>
      <c r="J381" s="84"/>
      <c r="K381" s="93"/>
      <c r="L381" s="67"/>
      <c r="M381" s="104"/>
      <c r="N381" s="136"/>
      <c r="O381" s="82"/>
      <c r="P381" s="88"/>
      <c r="Q381" s="89"/>
      <c r="R381" s="82"/>
      <c r="S381" s="111" t="e">
        <f>Q381/R377*O377</f>
        <v>#DIV/0!</v>
      </c>
      <c r="T381" s="111" t="e">
        <f t="shared" si="62"/>
        <v>#DIV/0!</v>
      </c>
      <c r="U381" s="111" t="e">
        <f t="shared" si="63"/>
        <v>#DIV/0!</v>
      </c>
    </row>
    <row r="382" spans="1:21" ht="12.75" customHeight="1">
      <c r="A382" s="159"/>
      <c r="B382" s="82"/>
      <c r="C382" s="82"/>
      <c r="D382" s="82"/>
      <c r="E382" s="82"/>
      <c r="F382" s="82"/>
      <c r="G382" s="82"/>
      <c r="H382" s="92"/>
      <c r="I382" s="82"/>
      <c r="J382" s="84"/>
      <c r="K382" s="93"/>
      <c r="L382" s="67"/>
      <c r="M382" s="104" t="s">
        <v>163</v>
      </c>
      <c r="N382" s="136">
        <v>5</v>
      </c>
      <c r="O382" s="82">
        <f>I355*N382/100</f>
        <v>0</v>
      </c>
      <c r="P382" s="88"/>
      <c r="Q382" s="89"/>
      <c r="R382" s="82">
        <f>Q382+Q383+Q384+Q385</f>
        <v>0</v>
      </c>
      <c r="S382" s="111" t="e">
        <f>Q382/R382*O382</f>
        <v>#DIV/0!</v>
      </c>
      <c r="T382" s="111" t="e">
        <f t="shared" si="62"/>
        <v>#DIV/0!</v>
      </c>
      <c r="U382" s="111" t="e">
        <f t="shared" si="63"/>
        <v>#DIV/0!</v>
      </c>
    </row>
    <row r="383" spans="1:21" ht="12.75">
      <c r="A383" s="159"/>
      <c r="B383" s="82"/>
      <c r="C383" s="82"/>
      <c r="D383" s="82"/>
      <c r="E383" s="82"/>
      <c r="F383" s="82"/>
      <c r="G383" s="82"/>
      <c r="H383" s="92"/>
      <c r="I383" s="82"/>
      <c r="J383" s="84"/>
      <c r="K383" s="93"/>
      <c r="L383" s="67"/>
      <c r="M383" s="104"/>
      <c r="N383" s="136"/>
      <c r="O383" s="82"/>
      <c r="P383" s="88"/>
      <c r="Q383" s="89"/>
      <c r="R383" s="82"/>
      <c r="S383" s="111" t="e">
        <f>Q383/R382*O382</f>
        <v>#DIV/0!</v>
      </c>
      <c r="T383" s="111" t="e">
        <f t="shared" si="62"/>
        <v>#DIV/0!</v>
      </c>
      <c r="U383" s="111" t="e">
        <f t="shared" si="63"/>
        <v>#DIV/0!</v>
      </c>
    </row>
    <row r="384" spans="1:21" ht="12.75">
      <c r="A384" s="159"/>
      <c r="B384" s="82"/>
      <c r="C384" s="82"/>
      <c r="D384" s="82"/>
      <c r="E384" s="82"/>
      <c r="F384" s="82"/>
      <c r="G384" s="82"/>
      <c r="H384" s="92"/>
      <c r="I384" s="82"/>
      <c r="J384" s="84"/>
      <c r="K384" s="93"/>
      <c r="L384" s="67"/>
      <c r="M384" s="104"/>
      <c r="N384" s="136"/>
      <c r="O384" s="82"/>
      <c r="P384" s="88"/>
      <c r="Q384" s="89"/>
      <c r="R384" s="82"/>
      <c r="S384" s="111" t="e">
        <f>Q384/R382*O382</f>
        <v>#DIV/0!</v>
      </c>
      <c r="T384" s="111" t="e">
        <f t="shared" si="62"/>
        <v>#DIV/0!</v>
      </c>
      <c r="U384" s="111" t="e">
        <f t="shared" si="63"/>
        <v>#DIV/0!</v>
      </c>
    </row>
    <row r="385" spans="1:21" ht="12.75">
      <c r="A385" s="159"/>
      <c r="B385" s="82"/>
      <c r="C385" s="82"/>
      <c r="D385" s="82"/>
      <c r="E385" s="82"/>
      <c r="F385" s="82"/>
      <c r="G385" s="82"/>
      <c r="H385" s="92"/>
      <c r="I385" s="82"/>
      <c r="J385" s="84"/>
      <c r="K385" s="93"/>
      <c r="L385" s="67"/>
      <c r="M385" s="104"/>
      <c r="N385" s="136"/>
      <c r="O385" s="82"/>
      <c r="P385" s="88"/>
      <c r="Q385" s="89"/>
      <c r="R385" s="82"/>
      <c r="S385" s="111" t="e">
        <f>Q385/R382*O382</f>
        <v>#DIV/0!</v>
      </c>
      <c r="T385" s="111" t="e">
        <f t="shared" si="62"/>
        <v>#DIV/0!</v>
      </c>
      <c r="U385" s="111" t="e">
        <f t="shared" si="63"/>
        <v>#DIV/0!</v>
      </c>
    </row>
    <row r="386" spans="1:21" ht="12.75">
      <c r="A386" s="159"/>
      <c r="B386" s="82"/>
      <c r="C386" s="82"/>
      <c r="D386" s="82"/>
      <c r="E386" s="82"/>
      <c r="F386" s="82"/>
      <c r="G386" s="82"/>
      <c r="H386" s="92"/>
      <c r="I386" s="82"/>
      <c r="J386" s="84"/>
      <c r="K386" s="93"/>
      <c r="L386" s="67"/>
      <c r="M386" s="104" t="s">
        <v>162</v>
      </c>
      <c r="N386" s="136">
        <v>1</v>
      </c>
      <c r="O386" s="82">
        <f>I355*N386/100</f>
        <v>0</v>
      </c>
      <c r="P386" s="88"/>
      <c r="Q386" s="89"/>
      <c r="R386" s="82">
        <f>Q386+Q387</f>
        <v>0</v>
      </c>
      <c r="S386" s="111" t="e">
        <f>Q386/R386*O386</f>
        <v>#DIV/0!</v>
      </c>
      <c r="T386" s="111" t="e">
        <f t="shared" si="62"/>
        <v>#DIV/0!</v>
      </c>
      <c r="U386" s="111" t="e">
        <f t="shared" si="63"/>
        <v>#DIV/0!</v>
      </c>
    </row>
    <row r="387" spans="1:21" ht="12.75">
      <c r="A387" s="159"/>
      <c r="B387" s="82"/>
      <c r="C387" s="82"/>
      <c r="D387" s="82"/>
      <c r="E387" s="82"/>
      <c r="F387" s="82"/>
      <c r="G387" s="82"/>
      <c r="H387" s="92"/>
      <c r="I387" s="82"/>
      <c r="J387" s="84"/>
      <c r="K387" s="93"/>
      <c r="L387" s="75"/>
      <c r="M387" s="104"/>
      <c r="N387" s="136"/>
      <c r="O387" s="82"/>
      <c r="P387" s="88"/>
      <c r="Q387" s="89"/>
      <c r="R387" s="82"/>
      <c r="S387" s="111" t="e">
        <f>Q387/R386*O386</f>
        <v>#DIV/0!</v>
      </c>
      <c r="T387" s="111" t="e">
        <f t="shared" si="62"/>
        <v>#DIV/0!</v>
      </c>
      <c r="U387" s="111" t="e">
        <f t="shared" si="63"/>
        <v>#DIV/0!</v>
      </c>
    </row>
    <row r="388" spans="1:21" ht="33" customHeight="1">
      <c r="A388" s="159"/>
      <c r="B388" s="82"/>
      <c r="C388" s="82"/>
      <c r="D388" s="82"/>
      <c r="E388" s="82"/>
      <c r="F388" s="82"/>
      <c r="G388" s="82"/>
      <c r="H388" s="92"/>
      <c r="I388" s="82"/>
      <c r="J388" s="125" t="s">
        <v>134</v>
      </c>
      <c r="K388" s="126"/>
      <c r="L388" s="126"/>
      <c r="M388" s="127"/>
      <c r="N388" s="128">
        <v>5</v>
      </c>
      <c r="O388" s="128">
        <f>I355*N388/100</f>
        <v>0</v>
      </c>
      <c r="P388" s="88"/>
      <c r="Q388" s="89"/>
      <c r="R388" s="97"/>
      <c r="S388" s="111">
        <f>O388</f>
        <v>0</v>
      </c>
      <c r="T388" s="111">
        <f t="shared" si="62"/>
        <v>0</v>
      </c>
      <c r="U388" s="111">
        <f t="shared" si="63"/>
        <v>0</v>
      </c>
    </row>
    <row r="389" spans="1:21" ht="12.75" customHeight="1">
      <c r="A389" s="159"/>
      <c r="B389" s="82"/>
      <c r="C389" s="82"/>
      <c r="D389" s="82"/>
      <c r="E389" s="82"/>
      <c r="F389" s="82"/>
      <c r="G389" s="82"/>
      <c r="H389" s="92"/>
      <c r="I389" s="82"/>
      <c r="J389" s="140" t="s">
        <v>26</v>
      </c>
      <c r="K389" s="167" t="s">
        <v>11</v>
      </c>
      <c r="L389" s="168"/>
      <c r="M389" s="169"/>
      <c r="N389" s="110">
        <v>20</v>
      </c>
      <c r="O389" s="110">
        <f>$G$310*N389/100</f>
        <v>0</v>
      </c>
      <c r="P389" s="88"/>
      <c r="Q389" s="89"/>
      <c r="R389" s="97"/>
      <c r="S389" s="111"/>
      <c r="T389" s="111"/>
      <c r="U389" s="111"/>
    </row>
    <row r="390" spans="1:21" ht="12.75" customHeight="1">
      <c r="A390" s="159"/>
      <c r="B390" s="82"/>
      <c r="C390" s="82"/>
      <c r="D390" s="82"/>
      <c r="E390" s="82"/>
      <c r="F390" s="82"/>
      <c r="G390" s="82"/>
      <c r="H390" s="92"/>
      <c r="I390" s="82"/>
      <c r="J390" s="140"/>
      <c r="K390" s="93" t="s">
        <v>10</v>
      </c>
      <c r="L390" s="144" t="s">
        <v>7</v>
      </c>
      <c r="M390" s="145"/>
      <c r="N390" s="105">
        <v>17</v>
      </c>
      <c r="O390" s="105">
        <f>I355*N390/100</f>
        <v>0</v>
      </c>
      <c r="P390" s="88"/>
      <c r="Q390" s="89"/>
      <c r="R390" s="82">
        <f>Q390+Q391+Q392+Q393</f>
        <v>0</v>
      </c>
      <c r="S390" s="111" t="e">
        <f>Q390/R390*O390</f>
        <v>#DIV/0!</v>
      </c>
      <c r="T390" s="111" t="e">
        <f aca="true" t="shared" si="64" ref="T390:T399">S390/1.302</f>
        <v>#DIV/0!</v>
      </c>
      <c r="U390" s="111" t="e">
        <f aca="true" t="shared" si="65" ref="U390:U399">S390-T390</f>
        <v>#DIV/0!</v>
      </c>
    </row>
    <row r="391" spans="1:21" ht="12.75" customHeight="1">
      <c r="A391" s="159"/>
      <c r="B391" s="82"/>
      <c r="C391" s="82"/>
      <c r="D391" s="82"/>
      <c r="E391" s="82"/>
      <c r="F391" s="82"/>
      <c r="G391" s="82"/>
      <c r="H391" s="92"/>
      <c r="I391" s="82"/>
      <c r="J391" s="140"/>
      <c r="K391" s="93"/>
      <c r="L391" s="146"/>
      <c r="M391" s="147"/>
      <c r="N391" s="105"/>
      <c r="O391" s="105"/>
      <c r="P391" s="88"/>
      <c r="Q391" s="89"/>
      <c r="R391" s="82"/>
      <c r="S391" s="111" t="e">
        <f>Q391/R390*O390</f>
        <v>#DIV/0!</v>
      </c>
      <c r="T391" s="111" t="e">
        <f t="shared" si="64"/>
        <v>#DIV/0!</v>
      </c>
      <c r="U391" s="111" t="e">
        <f t="shared" si="65"/>
        <v>#DIV/0!</v>
      </c>
    </row>
    <row r="392" spans="1:21" ht="12.75" customHeight="1">
      <c r="A392" s="159"/>
      <c r="B392" s="82"/>
      <c r="C392" s="82"/>
      <c r="D392" s="82"/>
      <c r="E392" s="82"/>
      <c r="F392" s="82"/>
      <c r="G392" s="82"/>
      <c r="H392" s="92"/>
      <c r="I392" s="82"/>
      <c r="J392" s="140"/>
      <c r="K392" s="93"/>
      <c r="L392" s="146"/>
      <c r="M392" s="147"/>
      <c r="N392" s="105"/>
      <c r="O392" s="105"/>
      <c r="P392" s="88"/>
      <c r="Q392" s="89"/>
      <c r="R392" s="82"/>
      <c r="S392" s="111" t="e">
        <f>Q392/R390*O390</f>
        <v>#DIV/0!</v>
      </c>
      <c r="T392" s="111" t="e">
        <f t="shared" si="64"/>
        <v>#DIV/0!</v>
      </c>
      <c r="U392" s="111" t="e">
        <f t="shared" si="65"/>
        <v>#DIV/0!</v>
      </c>
    </row>
    <row r="393" spans="1:21" ht="12.75" customHeight="1">
      <c r="A393" s="159"/>
      <c r="B393" s="82"/>
      <c r="C393" s="82"/>
      <c r="D393" s="82"/>
      <c r="E393" s="82"/>
      <c r="F393" s="82"/>
      <c r="G393" s="82"/>
      <c r="H393" s="92"/>
      <c r="I393" s="82"/>
      <c r="J393" s="140"/>
      <c r="K393" s="93"/>
      <c r="L393" s="148"/>
      <c r="M393" s="149"/>
      <c r="N393" s="105"/>
      <c r="O393" s="105"/>
      <c r="P393" s="88"/>
      <c r="Q393" s="89"/>
      <c r="R393" s="82"/>
      <c r="S393" s="111" t="e">
        <f>Q393/R390*O390</f>
        <v>#DIV/0!</v>
      </c>
      <c r="T393" s="111" t="e">
        <f t="shared" si="64"/>
        <v>#DIV/0!</v>
      </c>
      <c r="U393" s="111" t="e">
        <f t="shared" si="65"/>
        <v>#DIV/0!</v>
      </c>
    </row>
    <row r="394" spans="1:21" ht="12.75" customHeight="1">
      <c r="A394" s="159"/>
      <c r="B394" s="82"/>
      <c r="C394" s="82"/>
      <c r="D394" s="82"/>
      <c r="E394" s="82"/>
      <c r="F394" s="82"/>
      <c r="G394" s="82"/>
      <c r="H394" s="92"/>
      <c r="I394" s="82"/>
      <c r="J394" s="140"/>
      <c r="K394" s="93"/>
      <c r="L394" s="144" t="s">
        <v>8</v>
      </c>
      <c r="M394" s="145"/>
      <c r="N394" s="105">
        <v>3</v>
      </c>
      <c r="O394" s="105">
        <f>I355*N394/100</f>
        <v>0</v>
      </c>
      <c r="P394" s="88"/>
      <c r="Q394" s="89"/>
      <c r="R394" s="82">
        <f>Q394+Q395+Q396+Q397+Q398+Q399</f>
        <v>0</v>
      </c>
      <c r="S394" s="111" t="e">
        <f>Q394/R394*O394</f>
        <v>#DIV/0!</v>
      </c>
      <c r="T394" s="111" t="e">
        <f t="shared" si="64"/>
        <v>#DIV/0!</v>
      </c>
      <c r="U394" s="111" t="e">
        <f t="shared" si="65"/>
        <v>#DIV/0!</v>
      </c>
    </row>
    <row r="395" spans="1:21" ht="12.75" customHeight="1">
      <c r="A395" s="159"/>
      <c r="B395" s="82"/>
      <c r="C395" s="82"/>
      <c r="D395" s="82"/>
      <c r="E395" s="82"/>
      <c r="F395" s="82"/>
      <c r="G395" s="82"/>
      <c r="H395" s="92"/>
      <c r="I395" s="82"/>
      <c r="J395" s="140"/>
      <c r="K395" s="93"/>
      <c r="L395" s="146"/>
      <c r="M395" s="147"/>
      <c r="N395" s="105"/>
      <c r="O395" s="105"/>
      <c r="P395" s="88"/>
      <c r="Q395" s="89"/>
      <c r="R395" s="82"/>
      <c r="S395" s="111" t="e">
        <f>Q395/R394*O394</f>
        <v>#DIV/0!</v>
      </c>
      <c r="T395" s="111" t="e">
        <f t="shared" si="64"/>
        <v>#DIV/0!</v>
      </c>
      <c r="U395" s="111" t="e">
        <f t="shared" si="65"/>
        <v>#DIV/0!</v>
      </c>
    </row>
    <row r="396" spans="1:21" ht="12.75" customHeight="1">
      <c r="A396" s="159"/>
      <c r="B396" s="82"/>
      <c r="C396" s="82"/>
      <c r="D396" s="82"/>
      <c r="E396" s="82"/>
      <c r="F396" s="82"/>
      <c r="G396" s="82"/>
      <c r="H396" s="92"/>
      <c r="I396" s="82"/>
      <c r="J396" s="140"/>
      <c r="K396" s="93"/>
      <c r="L396" s="146"/>
      <c r="M396" s="147"/>
      <c r="N396" s="105"/>
      <c r="O396" s="105"/>
      <c r="P396" s="88"/>
      <c r="Q396" s="89"/>
      <c r="R396" s="82"/>
      <c r="S396" s="111" t="e">
        <f>Q396/R394*O394</f>
        <v>#DIV/0!</v>
      </c>
      <c r="T396" s="111" t="e">
        <f t="shared" si="64"/>
        <v>#DIV/0!</v>
      </c>
      <c r="U396" s="111" t="e">
        <f t="shared" si="65"/>
        <v>#DIV/0!</v>
      </c>
    </row>
    <row r="397" spans="1:21" ht="12.75" customHeight="1">
      <c r="A397" s="159"/>
      <c r="B397" s="82"/>
      <c r="C397" s="82"/>
      <c r="D397" s="82"/>
      <c r="E397" s="82"/>
      <c r="F397" s="82"/>
      <c r="G397" s="82"/>
      <c r="H397" s="92"/>
      <c r="I397" s="82"/>
      <c r="J397" s="140"/>
      <c r="K397" s="93"/>
      <c r="L397" s="146"/>
      <c r="M397" s="147"/>
      <c r="N397" s="105"/>
      <c r="O397" s="105"/>
      <c r="P397" s="88"/>
      <c r="Q397" s="89"/>
      <c r="R397" s="82"/>
      <c r="S397" s="111" t="e">
        <f>Q397/R394*O394</f>
        <v>#DIV/0!</v>
      </c>
      <c r="T397" s="111" t="e">
        <f t="shared" si="64"/>
        <v>#DIV/0!</v>
      </c>
      <c r="U397" s="111" t="e">
        <f t="shared" si="65"/>
        <v>#DIV/0!</v>
      </c>
    </row>
    <row r="398" spans="1:21" ht="12.75" customHeight="1">
      <c r="A398" s="159"/>
      <c r="B398" s="82"/>
      <c r="C398" s="82"/>
      <c r="D398" s="82"/>
      <c r="E398" s="82"/>
      <c r="F398" s="82"/>
      <c r="G398" s="82"/>
      <c r="H398" s="92"/>
      <c r="I398" s="82"/>
      <c r="J398" s="140"/>
      <c r="K398" s="93"/>
      <c r="L398" s="146"/>
      <c r="M398" s="147"/>
      <c r="N398" s="105"/>
      <c r="O398" s="105"/>
      <c r="P398" s="88"/>
      <c r="Q398" s="89"/>
      <c r="R398" s="82"/>
      <c r="S398" s="111" t="e">
        <f>Q398/R394*O394</f>
        <v>#DIV/0!</v>
      </c>
      <c r="T398" s="111" t="e">
        <f t="shared" si="64"/>
        <v>#DIV/0!</v>
      </c>
      <c r="U398" s="111" t="e">
        <f t="shared" si="65"/>
        <v>#DIV/0!</v>
      </c>
    </row>
    <row r="399" spans="1:21" ht="12.75" customHeight="1">
      <c r="A399" s="159"/>
      <c r="B399" s="82"/>
      <c r="C399" s="82"/>
      <c r="D399" s="82"/>
      <c r="E399" s="82"/>
      <c r="F399" s="82"/>
      <c r="G399" s="82"/>
      <c r="H399" s="116"/>
      <c r="I399" s="82"/>
      <c r="J399" s="140"/>
      <c r="K399" s="93"/>
      <c r="L399" s="148"/>
      <c r="M399" s="149"/>
      <c r="N399" s="105"/>
      <c r="O399" s="105"/>
      <c r="P399" s="88"/>
      <c r="Q399" s="89"/>
      <c r="R399" s="82"/>
      <c r="S399" s="111" t="e">
        <f>Q399/R394*O394</f>
        <v>#DIV/0!</v>
      </c>
      <c r="T399" s="111" t="e">
        <f t="shared" si="64"/>
        <v>#DIV/0!</v>
      </c>
      <c r="U399" s="111" t="e">
        <f t="shared" si="65"/>
        <v>#DIV/0!</v>
      </c>
    </row>
    <row r="400" spans="1:21" ht="12.75" customHeight="1">
      <c r="A400" s="166"/>
      <c r="B400" s="97"/>
      <c r="C400" s="97"/>
      <c r="D400" s="97"/>
      <c r="E400" s="150">
        <f>45%+2%*H401</f>
        <v>0.45</v>
      </c>
      <c r="F400" s="150">
        <f>55%-2%*H401</f>
        <v>0.55</v>
      </c>
      <c r="G400" s="97"/>
      <c r="H400" s="121"/>
      <c r="I400" s="97"/>
      <c r="J400" s="155"/>
      <c r="K400" s="156"/>
      <c r="L400" s="157"/>
      <c r="M400" s="158"/>
      <c r="N400" s="99"/>
      <c r="O400" s="99"/>
      <c r="P400" s="88"/>
      <c r="Q400" s="89"/>
      <c r="R400" s="97"/>
      <c r="S400" s="111"/>
      <c r="T400" s="111"/>
      <c r="U400" s="111"/>
    </row>
    <row r="401" spans="1:21" ht="12.75" customHeight="1">
      <c r="A401" s="159" t="s">
        <v>190</v>
      </c>
      <c r="B401" s="82"/>
      <c r="C401" s="82">
        <v>6000</v>
      </c>
      <c r="D401" s="82">
        <f>C401*B401</f>
        <v>0</v>
      </c>
      <c r="E401" s="82">
        <f>D401*E400</f>
        <v>0</v>
      </c>
      <c r="F401" s="82">
        <f>D401*F400</f>
        <v>0</v>
      </c>
      <c r="G401" s="82">
        <f>F401*15%</f>
        <v>0</v>
      </c>
      <c r="H401" s="83"/>
      <c r="I401" s="82">
        <f>F401-G401</f>
        <v>0</v>
      </c>
      <c r="J401" s="84" t="s">
        <v>25</v>
      </c>
      <c r="K401" s="125" t="s">
        <v>5</v>
      </c>
      <c r="L401" s="126"/>
      <c r="M401" s="127"/>
      <c r="N401" s="128">
        <v>91</v>
      </c>
      <c r="O401" s="128">
        <f>I401*N401/100</f>
        <v>0</v>
      </c>
      <c r="P401" s="88"/>
      <c r="Q401" s="89"/>
      <c r="R401" s="97"/>
      <c r="S401" s="111"/>
      <c r="T401" s="111"/>
      <c r="U401" s="111"/>
    </row>
    <row r="402" spans="1:21" ht="12.75" customHeight="1">
      <c r="A402" s="159"/>
      <c r="B402" s="82"/>
      <c r="C402" s="82"/>
      <c r="D402" s="82"/>
      <c r="E402" s="82"/>
      <c r="F402" s="82"/>
      <c r="G402" s="82"/>
      <c r="H402" s="92"/>
      <c r="I402" s="82"/>
      <c r="J402" s="84"/>
      <c r="K402" s="93" t="s">
        <v>10</v>
      </c>
      <c r="L402" s="151" t="s">
        <v>7</v>
      </c>
      <c r="M402" s="152"/>
      <c r="N402" s="110">
        <v>41</v>
      </c>
      <c r="O402" s="110">
        <f>I401*N402/100</f>
        <v>0</v>
      </c>
      <c r="P402" s="88"/>
      <c r="Q402" s="89"/>
      <c r="R402" s="97"/>
      <c r="S402" s="111"/>
      <c r="T402" s="111"/>
      <c r="U402" s="111"/>
    </row>
    <row r="403" spans="1:21" ht="30.75" customHeight="1">
      <c r="A403" s="159"/>
      <c r="B403" s="82"/>
      <c r="C403" s="82"/>
      <c r="D403" s="82"/>
      <c r="E403" s="82"/>
      <c r="F403" s="82"/>
      <c r="G403" s="82"/>
      <c r="H403" s="92"/>
      <c r="I403" s="82"/>
      <c r="J403" s="84"/>
      <c r="K403" s="93"/>
      <c r="L403" s="68" t="s">
        <v>10</v>
      </c>
      <c r="M403" s="98" t="s">
        <v>165</v>
      </c>
      <c r="N403" s="99">
        <v>5</v>
      </c>
      <c r="O403" s="99">
        <f>I401*N403/100</f>
        <v>0</v>
      </c>
      <c r="P403" s="88"/>
      <c r="Q403" s="89"/>
      <c r="R403" s="97"/>
      <c r="S403" s="111">
        <f>O403</f>
        <v>0</v>
      </c>
      <c r="T403" s="111">
        <f aca="true" t="shared" si="66" ref="T403:T408">S403/1.302</f>
        <v>0</v>
      </c>
      <c r="U403" s="111">
        <f aca="true" t="shared" si="67" ref="U403:U408">S403-T403</f>
        <v>0</v>
      </c>
    </row>
    <row r="404" spans="1:21" ht="12.75" customHeight="1">
      <c r="A404" s="159"/>
      <c r="B404" s="82"/>
      <c r="C404" s="82"/>
      <c r="D404" s="82"/>
      <c r="E404" s="82"/>
      <c r="F404" s="82"/>
      <c r="G404" s="82"/>
      <c r="H404" s="92"/>
      <c r="I404" s="82"/>
      <c r="J404" s="84"/>
      <c r="K404" s="93"/>
      <c r="L404" s="68"/>
      <c r="M404" s="98" t="s">
        <v>167</v>
      </c>
      <c r="N404" s="99">
        <v>7</v>
      </c>
      <c r="O404" s="99">
        <f>I401*N404/100</f>
        <v>0</v>
      </c>
      <c r="P404" s="88"/>
      <c r="Q404" s="89"/>
      <c r="R404" s="97"/>
      <c r="S404" s="111">
        <f>O404</f>
        <v>0</v>
      </c>
      <c r="T404" s="111">
        <f t="shared" si="66"/>
        <v>0</v>
      </c>
      <c r="U404" s="111">
        <f t="shared" si="67"/>
        <v>0</v>
      </c>
    </row>
    <row r="405" spans="1:21" ht="12.75" customHeight="1">
      <c r="A405" s="159"/>
      <c r="B405" s="82"/>
      <c r="C405" s="82"/>
      <c r="D405" s="82"/>
      <c r="E405" s="82"/>
      <c r="F405" s="82"/>
      <c r="G405" s="82"/>
      <c r="H405" s="92"/>
      <c r="I405" s="82"/>
      <c r="J405" s="84"/>
      <c r="K405" s="93"/>
      <c r="L405" s="68"/>
      <c r="M405" s="104" t="s">
        <v>166</v>
      </c>
      <c r="N405" s="105">
        <v>23</v>
      </c>
      <c r="O405" s="105">
        <f>I401*N405/100</f>
        <v>0</v>
      </c>
      <c r="P405" s="88"/>
      <c r="Q405" s="89"/>
      <c r="R405" s="82">
        <f>Q405+Q407+Q406</f>
        <v>0</v>
      </c>
      <c r="S405" s="111" t="e">
        <f>Q405/R405*O405</f>
        <v>#DIV/0!</v>
      </c>
      <c r="T405" s="111" t="e">
        <f t="shared" si="66"/>
        <v>#DIV/0!</v>
      </c>
      <c r="U405" s="111" t="e">
        <f t="shared" si="67"/>
        <v>#DIV/0!</v>
      </c>
    </row>
    <row r="406" spans="1:21" ht="12.75" customHeight="1">
      <c r="A406" s="159"/>
      <c r="B406" s="82"/>
      <c r="C406" s="82"/>
      <c r="D406" s="82"/>
      <c r="E406" s="82"/>
      <c r="F406" s="82"/>
      <c r="G406" s="82"/>
      <c r="H406" s="92"/>
      <c r="I406" s="82"/>
      <c r="J406" s="84"/>
      <c r="K406" s="93"/>
      <c r="L406" s="68"/>
      <c r="M406" s="104"/>
      <c r="N406" s="105"/>
      <c r="O406" s="105"/>
      <c r="P406" s="88"/>
      <c r="Q406" s="89"/>
      <c r="R406" s="82"/>
      <c r="S406" s="111" t="e">
        <f>Q406/R405*O406</f>
        <v>#DIV/0!</v>
      </c>
      <c r="T406" s="111" t="e">
        <f t="shared" si="66"/>
        <v>#DIV/0!</v>
      </c>
      <c r="U406" s="111" t="e">
        <f t="shared" si="67"/>
        <v>#DIV/0!</v>
      </c>
    </row>
    <row r="407" spans="1:21" ht="12.75" customHeight="1">
      <c r="A407" s="159"/>
      <c r="B407" s="82"/>
      <c r="C407" s="82"/>
      <c r="D407" s="82"/>
      <c r="E407" s="82"/>
      <c r="F407" s="82"/>
      <c r="G407" s="82"/>
      <c r="H407" s="92"/>
      <c r="I407" s="82"/>
      <c r="J407" s="84"/>
      <c r="K407" s="93"/>
      <c r="L407" s="68"/>
      <c r="M407" s="104"/>
      <c r="N407" s="105"/>
      <c r="O407" s="105"/>
      <c r="P407" s="88"/>
      <c r="Q407" s="89"/>
      <c r="R407" s="82"/>
      <c r="S407" s="111" t="e">
        <f>Q407/R405*O405</f>
        <v>#DIV/0!</v>
      </c>
      <c r="T407" s="111" t="e">
        <f t="shared" si="66"/>
        <v>#DIV/0!</v>
      </c>
      <c r="U407" s="111" t="e">
        <f t="shared" si="67"/>
        <v>#DIV/0!</v>
      </c>
    </row>
    <row r="408" spans="1:21" ht="12.75" customHeight="1">
      <c r="A408" s="159"/>
      <c r="B408" s="82"/>
      <c r="C408" s="82"/>
      <c r="D408" s="82"/>
      <c r="E408" s="82"/>
      <c r="F408" s="82"/>
      <c r="G408" s="82"/>
      <c r="H408" s="92"/>
      <c r="I408" s="82"/>
      <c r="J408" s="84"/>
      <c r="K408" s="93"/>
      <c r="L408" s="68"/>
      <c r="M408" s="98" t="s">
        <v>19</v>
      </c>
      <c r="N408" s="99">
        <f>N402-N403-N404-N405</f>
        <v>6</v>
      </c>
      <c r="O408" s="99">
        <f>I401*N408/100</f>
        <v>0</v>
      </c>
      <c r="P408" s="88"/>
      <c r="Q408" s="89"/>
      <c r="R408" s="97"/>
      <c r="S408" s="111">
        <f>O408</f>
        <v>0</v>
      </c>
      <c r="T408" s="111">
        <f t="shared" si="66"/>
        <v>0</v>
      </c>
      <c r="U408" s="111">
        <f t="shared" si="67"/>
        <v>0</v>
      </c>
    </row>
    <row r="409" spans="1:21" ht="30.75" customHeight="1">
      <c r="A409" s="159"/>
      <c r="B409" s="82"/>
      <c r="C409" s="82"/>
      <c r="D409" s="82"/>
      <c r="E409" s="82"/>
      <c r="F409" s="82"/>
      <c r="G409" s="82"/>
      <c r="H409" s="92"/>
      <c r="I409" s="82"/>
      <c r="J409" s="84"/>
      <c r="K409" s="93"/>
      <c r="L409" s="151" t="s">
        <v>8</v>
      </c>
      <c r="M409" s="152"/>
      <c r="N409" s="110">
        <v>40</v>
      </c>
      <c r="O409" s="110">
        <f>I401*N409/100</f>
        <v>0</v>
      </c>
      <c r="P409" s="88"/>
      <c r="Q409" s="89"/>
      <c r="R409" s="97"/>
      <c r="S409" s="111"/>
      <c r="T409" s="111"/>
      <c r="U409" s="111"/>
    </row>
    <row r="410" spans="1:21" ht="12.75" customHeight="1">
      <c r="A410" s="159"/>
      <c r="B410" s="82"/>
      <c r="C410" s="82"/>
      <c r="D410" s="82"/>
      <c r="E410" s="82"/>
      <c r="F410" s="82"/>
      <c r="G410" s="82"/>
      <c r="H410" s="92"/>
      <c r="I410" s="82"/>
      <c r="J410" s="84"/>
      <c r="K410" s="93"/>
      <c r="L410" s="68" t="s">
        <v>10</v>
      </c>
      <c r="M410" s="98" t="s">
        <v>20</v>
      </c>
      <c r="N410" s="135">
        <v>4</v>
      </c>
      <c r="O410" s="97">
        <f>I401*N410/100</f>
        <v>0</v>
      </c>
      <c r="P410" s="88"/>
      <c r="Q410" s="89"/>
      <c r="R410" s="97"/>
      <c r="S410" s="111">
        <f>O410</f>
        <v>0</v>
      </c>
      <c r="T410" s="111">
        <f aca="true" t="shared" si="68" ref="T410:T420">S410/1.302</f>
        <v>0</v>
      </c>
      <c r="U410" s="111">
        <f aca="true" t="shared" si="69" ref="U410:U420">S410-T410</f>
        <v>0</v>
      </c>
    </row>
    <row r="411" spans="1:21" ht="12.75" customHeight="1">
      <c r="A411" s="159"/>
      <c r="B411" s="82"/>
      <c r="C411" s="82"/>
      <c r="D411" s="82"/>
      <c r="E411" s="82"/>
      <c r="F411" s="82"/>
      <c r="G411" s="82"/>
      <c r="H411" s="92"/>
      <c r="I411" s="82"/>
      <c r="J411" s="84"/>
      <c r="K411" s="93"/>
      <c r="L411" s="68"/>
      <c r="M411" s="104" t="s">
        <v>173</v>
      </c>
      <c r="N411" s="136">
        <v>18</v>
      </c>
      <c r="O411" s="82">
        <f>I401*N411/100</f>
        <v>0</v>
      </c>
      <c r="P411" s="88"/>
      <c r="Q411" s="89"/>
      <c r="R411" s="82">
        <f>Q411+Q413+Q414+Q412</f>
        <v>0</v>
      </c>
      <c r="S411" s="111" t="e">
        <f>Q411/R411*O411</f>
        <v>#DIV/0!</v>
      </c>
      <c r="T411" s="111" t="e">
        <f t="shared" si="68"/>
        <v>#DIV/0!</v>
      </c>
      <c r="U411" s="111" t="e">
        <f t="shared" si="69"/>
        <v>#DIV/0!</v>
      </c>
    </row>
    <row r="412" spans="1:21" ht="12.75" customHeight="1">
      <c r="A412" s="159"/>
      <c r="B412" s="82"/>
      <c r="C412" s="82"/>
      <c r="D412" s="82"/>
      <c r="E412" s="82"/>
      <c r="F412" s="82"/>
      <c r="G412" s="82"/>
      <c r="H412" s="92"/>
      <c r="I412" s="82"/>
      <c r="J412" s="84"/>
      <c r="K412" s="93"/>
      <c r="L412" s="68"/>
      <c r="M412" s="104"/>
      <c r="N412" s="136"/>
      <c r="O412" s="82"/>
      <c r="P412" s="88"/>
      <c r="Q412" s="89"/>
      <c r="R412" s="82"/>
      <c r="S412" s="111" t="e">
        <f>Q412/R411*O411</f>
        <v>#DIV/0!</v>
      </c>
      <c r="T412" s="111" t="e">
        <f t="shared" si="68"/>
        <v>#DIV/0!</v>
      </c>
      <c r="U412" s="111" t="e">
        <f t="shared" si="69"/>
        <v>#DIV/0!</v>
      </c>
    </row>
    <row r="413" spans="1:21" ht="12.75" customHeight="1">
      <c r="A413" s="159"/>
      <c r="B413" s="82"/>
      <c r="C413" s="82"/>
      <c r="D413" s="82"/>
      <c r="E413" s="82"/>
      <c r="F413" s="82"/>
      <c r="G413" s="82"/>
      <c r="H413" s="92"/>
      <c r="I413" s="82"/>
      <c r="J413" s="84"/>
      <c r="K413" s="93"/>
      <c r="L413" s="68"/>
      <c r="M413" s="104"/>
      <c r="N413" s="136"/>
      <c r="O413" s="82"/>
      <c r="P413" s="88"/>
      <c r="Q413" s="89"/>
      <c r="R413" s="82"/>
      <c r="S413" s="111" t="e">
        <f>Q413/R411*O411</f>
        <v>#DIV/0!</v>
      </c>
      <c r="T413" s="111" t="e">
        <f t="shared" si="68"/>
        <v>#DIV/0!</v>
      </c>
      <c r="U413" s="111" t="e">
        <f t="shared" si="69"/>
        <v>#DIV/0!</v>
      </c>
    </row>
    <row r="414" spans="1:21" ht="12.75" customHeight="1">
      <c r="A414" s="159"/>
      <c r="B414" s="82"/>
      <c r="C414" s="82"/>
      <c r="D414" s="82"/>
      <c r="E414" s="82"/>
      <c r="F414" s="82"/>
      <c r="G414" s="82"/>
      <c r="H414" s="92"/>
      <c r="I414" s="82"/>
      <c r="J414" s="84"/>
      <c r="K414" s="93"/>
      <c r="L414" s="68"/>
      <c r="M414" s="104"/>
      <c r="N414" s="136"/>
      <c r="O414" s="82"/>
      <c r="P414" s="88"/>
      <c r="Q414" s="89"/>
      <c r="R414" s="82"/>
      <c r="S414" s="111" t="e">
        <f>Q414/R411*O411</f>
        <v>#DIV/0!</v>
      </c>
      <c r="T414" s="111" t="e">
        <f t="shared" si="68"/>
        <v>#DIV/0!</v>
      </c>
      <c r="U414" s="111" t="e">
        <f t="shared" si="69"/>
        <v>#DIV/0!</v>
      </c>
    </row>
    <row r="415" spans="1:21" ht="12.75" customHeight="1">
      <c r="A415" s="159"/>
      <c r="B415" s="82"/>
      <c r="C415" s="82"/>
      <c r="D415" s="82"/>
      <c r="E415" s="82"/>
      <c r="F415" s="82"/>
      <c r="G415" s="82"/>
      <c r="H415" s="92"/>
      <c r="I415" s="82"/>
      <c r="J415" s="84"/>
      <c r="K415" s="93"/>
      <c r="L415" s="68"/>
      <c r="M415" s="98" t="s">
        <v>200</v>
      </c>
      <c r="N415" s="135">
        <v>4</v>
      </c>
      <c r="O415" s="97">
        <f>I401*N415/100</f>
        <v>0</v>
      </c>
      <c r="P415" s="88"/>
      <c r="Q415" s="89"/>
      <c r="R415" s="97"/>
      <c r="S415" s="111">
        <f>O415</f>
        <v>0</v>
      </c>
      <c r="T415" s="111">
        <f t="shared" si="68"/>
        <v>0</v>
      </c>
      <c r="U415" s="111">
        <f t="shared" si="69"/>
        <v>0</v>
      </c>
    </row>
    <row r="416" spans="1:21" ht="12.75" customHeight="1">
      <c r="A416" s="159"/>
      <c r="B416" s="82"/>
      <c r="C416" s="82"/>
      <c r="D416" s="82"/>
      <c r="E416" s="82"/>
      <c r="F416" s="82"/>
      <c r="G416" s="82"/>
      <c r="H416" s="92"/>
      <c r="I416" s="82"/>
      <c r="J416" s="84"/>
      <c r="K416" s="93"/>
      <c r="L416" s="68"/>
      <c r="M416" s="104" t="s">
        <v>23</v>
      </c>
      <c r="N416" s="136">
        <f>N409-N410-N411-N415</f>
        <v>14</v>
      </c>
      <c r="O416" s="82">
        <f>I401*N416/100</f>
        <v>0</v>
      </c>
      <c r="P416" s="88"/>
      <c r="Q416" s="89"/>
      <c r="R416" s="82">
        <f>Q416+Q417+Q418+Q419+Q420</f>
        <v>0</v>
      </c>
      <c r="S416" s="111" t="e">
        <f>Q416/R416*O416</f>
        <v>#DIV/0!</v>
      </c>
      <c r="T416" s="111" t="e">
        <f t="shared" si="68"/>
        <v>#DIV/0!</v>
      </c>
      <c r="U416" s="111" t="e">
        <f t="shared" si="69"/>
        <v>#DIV/0!</v>
      </c>
    </row>
    <row r="417" spans="1:21" ht="12.75">
      <c r="A417" s="159"/>
      <c r="B417" s="82"/>
      <c r="C417" s="82"/>
      <c r="D417" s="82"/>
      <c r="E417" s="82"/>
      <c r="F417" s="82"/>
      <c r="G417" s="82"/>
      <c r="H417" s="92"/>
      <c r="I417" s="82"/>
      <c r="J417" s="84"/>
      <c r="K417" s="93"/>
      <c r="L417" s="68"/>
      <c r="M417" s="104"/>
      <c r="N417" s="136"/>
      <c r="O417" s="82"/>
      <c r="P417" s="88"/>
      <c r="Q417" s="89"/>
      <c r="R417" s="82"/>
      <c r="S417" s="111" t="e">
        <f>Q417/R416*O416</f>
        <v>#DIV/0!</v>
      </c>
      <c r="T417" s="111" t="e">
        <f t="shared" si="68"/>
        <v>#DIV/0!</v>
      </c>
      <c r="U417" s="111" t="e">
        <f t="shared" si="69"/>
        <v>#DIV/0!</v>
      </c>
    </row>
    <row r="418" spans="1:21" ht="12.75">
      <c r="A418" s="159"/>
      <c r="B418" s="82"/>
      <c r="C418" s="82"/>
      <c r="D418" s="82"/>
      <c r="E418" s="82"/>
      <c r="F418" s="82"/>
      <c r="G418" s="82"/>
      <c r="H418" s="92"/>
      <c r="I418" s="82"/>
      <c r="J418" s="84"/>
      <c r="K418" s="93"/>
      <c r="L418" s="68"/>
      <c r="M418" s="104"/>
      <c r="N418" s="136"/>
      <c r="O418" s="82"/>
      <c r="P418" s="88"/>
      <c r="Q418" s="89"/>
      <c r="R418" s="82"/>
      <c r="S418" s="111" t="e">
        <f>Q418/R416*O416</f>
        <v>#DIV/0!</v>
      </c>
      <c r="T418" s="111" t="e">
        <f t="shared" si="68"/>
        <v>#DIV/0!</v>
      </c>
      <c r="U418" s="111" t="e">
        <f t="shared" si="69"/>
        <v>#DIV/0!</v>
      </c>
    </row>
    <row r="419" spans="1:21" ht="12.75">
      <c r="A419" s="159"/>
      <c r="B419" s="82"/>
      <c r="C419" s="82"/>
      <c r="D419" s="82"/>
      <c r="E419" s="82"/>
      <c r="F419" s="82"/>
      <c r="G419" s="82"/>
      <c r="H419" s="92"/>
      <c r="I419" s="82"/>
      <c r="J419" s="84"/>
      <c r="K419" s="93"/>
      <c r="L419" s="68"/>
      <c r="M419" s="104"/>
      <c r="N419" s="136"/>
      <c r="O419" s="82"/>
      <c r="P419" s="88"/>
      <c r="Q419" s="89"/>
      <c r="R419" s="82"/>
      <c r="S419" s="111" t="e">
        <f>Q419/R416*O416</f>
        <v>#DIV/0!</v>
      </c>
      <c r="T419" s="111" t="e">
        <f t="shared" si="68"/>
        <v>#DIV/0!</v>
      </c>
      <c r="U419" s="111" t="e">
        <f t="shared" si="69"/>
        <v>#DIV/0!</v>
      </c>
    </row>
    <row r="420" spans="1:21" ht="12.75">
      <c r="A420" s="159"/>
      <c r="B420" s="82"/>
      <c r="C420" s="82"/>
      <c r="D420" s="82"/>
      <c r="E420" s="82"/>
      <c r="F420" s="82"/>
      <c r="G420" s="82"/>
      <c r="H420" s="92"/>
      <c r="I420" s="82"/>
      <c r="J420" s="84"/>
      <c r="K420" s="93"/>
      <c r="L420" s="68"/>
      <c r="M420" s="104"/>
      <c r="N420" s="136"/>
      <c r="O420" s="82"/>
      <c r="P420" s="88"/>
      <c r="Q420" s="89"/>
      <c r="R420" s="82"/>
      <c r="S420" s="111" t="e">
        <f>Q420/R416*O416</f>
        <v>#DIV/0!</v>
      </c>
      <c r="T420" s="111" t="e">
        <f t="shared" si="68"/>
        <v>#DIV/0!</v>
      </c>
      <c r="U420" s="111" t="e">
        <f t="shared" si="69"/>
        <v>#DIV/0!</v>
      </c>
    </row>
    <row r="421" spans="1:21" ht="29.25" customHeight="1">
      <c r="A421" s="159"/>
      <c r="B421" s="82"/>
      <c r="C421" s="82"/>
      <c r="D421" s="82"/>
      <c r="E421" s="82"/>
      <c r="F421" s="82"/>
      <c r="G421" s="82"/>
      <c r="H421" s="92"/>
      <c r="I421" s="82"/>
      <c r="J421" s="84"/>
      <c r="K421" s="93"/>
      <c r="L421" s="151" t="s">
        <v>9</v>
      </c>
      <c r="M421" s="152"/>
      <c r="N421" s="110">
        <v>10</v>
      </c>
      <c r="O421" s="110">
        <f>I401*N421/100</f>
        <v>0</v>
      </c>
      <c r="P421" s="88"/>
      <c r="Q421" s="89"/>
      <c r="R421" s="97"/>
      <c r="S421" s="111"/>
      <c r="T421" s="111"/>
      <c r="U421" s="111"/>
    </row>
    <row r="422" spans="1:21" ht="20.25" customHeight="1">
      <c r="A422" s="159"/>
      <c r="B422" s="82"/>
      <c r="C422" s="82"/>
      <c r="D422" s="82"/>
      <c r="E422" s="82"/>
      <c r="F422" s="82"/>
      <c r="G422" s="82"/>
      <c r="H422" s="92"/>
      <c r="I422" s="82"/>
      <c r="J422" s="84"/>
      <c r="K422" s="93"/>
      <c r="L422" s="64" t="s">
        <v>10</v>
      </c>
      <c r="M422" s="153" t="s">
        <v>24</v>
      </c>
      <c r="N422" s="135">
        <v>1</v>
      </c>
      <c r="O422" s="97">
        <f>I401*N422/100</f>
        <v>0</v>
      </c>
      <c r="P422" s="88"/>
      <c r="Q422" s="89"/>
      <c r="R422" s="97"/>
      <c r="S422" s="111"/>
      <c r="T422" s="111"/>
      <c r="U422" s="111"/>
    </row>
    <row r="423" spans="1:21" ht="12.75" customHeight="1">
      <c r="A423" s="159"/>
      <c r="B423" s="82"/>
      <c r="C423" s="82"/>
      <c r="D423" s="82"/>
      <c r="E423" s="82"/>
      <c r="F423" s="82"/>
      <c r="G423" s="82"/>
      <c r="H423" s="92"/>
      <c r="I423" s="82"/>
      <c r="J423" s="84"/>
      <c r="K423" s="93"/>
      <c r="L423" s="67"/>
      <c r="M423" s="104" t="s">
        <v>164</v>
      </c>
      <c r="N423" s="136">
        <v>4</v>
      </c>
      <c r="O423" s="82">
        <f>I401*N423/100</f>
        <v>0</v>
      </c>
      <c r="P423" s="88"/>
      <c r="Q423" s="89"/>
      <c r="R423" s="82">
        <f>Q423+Q424+Q425+Q426+Q427</f>
        <v>0</v>
      </c>
      <c r="S423" s="111" t="e">
        <f>Q423/R423*O423</f>
        <v>#DIV/0!</v>
      </c>
      <c r="T423" s="111" t="e">
        <f aca="true" t="shared" si="70" ref="T423:T434">S423/1.302</f>
        <v>#DIV/0!</v>
      </c>
      <c r="U423" s="111" t="e">
        <f aca="true" t="shared" si="71" ref="U423:U434">S423-T423</f>
        <v>#DIV/0!</v>
      </c>
    </row>
    <row r="424" spans="1:21" ht="12.75" customHeight="1">
      <c r="A424" s="159"/>
      <c r="B424" s="82"/>
      <c r="C424" s="82"/>
      <c r="D424" s="82"/>
      <c r="E424" s="82"/>
      <c r="F424" s="82"/>
      <c r="G424" s="82"/>
      <c r="H424" s="92"/>
      <c r="I424" s="82"/>
      <c r="J424" s="84"/>
      <c r="K424" s="93"/>
      <c r="L424" s="67"/>
      <c r="M424" s="104"/>
      <c r="N424" s="136"/>
      <c r="O424" s="82"/>
      <c r="P424" s="88"/>
      <c r="Q424" s="89"/>
      <c r="R424" s="82"/>
      <c r="S424" s="111" t="e">
        <f>Q424/R423*O423</f>
        <v>#DIV/0!</v>
      </c>
      <c r="T424" s="111" t="e">
        <f t="shared" si="70"/>
        <v>#DIV/0!</v>
      </c>
      <c r="U424" s="111" t="e">
        <f t="shared" si="71"/>
        <v>#DIV/0!</v>
      </c>
    </row>
    <row r="425" spans="1:21" ht="12.75" customHeight="1">
      <c r="A425" s="159"/>
      <c r="B425" s="82"/>
      <c r="C425" s="82"/>
      <c r="D425" s="82"/>
      <c r="E425" s="82"/>
      <c r="F425" s="82"/>
      <c r="G425" s="82"/>
      <c r="H425" s="92"/>
      <c r="I425" s="82"/>
      <c r="J425" s="84"/>
      <c r="K425" s="93"/>
      <c r="L425" s="67"/>
      <c r="M425" s="104"/>
      <c r="N425" s="136"/>
      <c r="O425" s="82"/>
      <c r="P425" s="88"/>
      <c r="Q425" s="89"/>
      <c r="R425" s="82"/>
      <c r="S425" s="111" t="e">
        <f>Q425/R423*O423</f>
        <v>#DIV/0!</v>
      </c>
      <c r="T425" s="111" t="e">
        <f t="shared" si="70"/>
        <v>#DIV/0!</v>
      </c>
      <c r="U425" s="111" t="e">
        <f t="shared" si="71"/>
        <v>#DIV/0!</v>
      </c>
    </row>
    <row r="426" spans="1:21" ht="12.75" customHeight="1">
      <c r="A426" s="159"/>
      <c r="B426" s="82"/>
      <c r="C426" s="82"/>
      <c r="D426" s="82"/>
      <c r="E426" s="82"/>
      <c r="F426" s="82"/>
      <c r="G426" s="82"/>
      <c r="H426" s="92"/>
      <c r="I426" s="82"/>
      <c r="J426" s="84"/>
      <c r="K426" s="93"/>
      <c r="L426" s="67"/>
      <c r="M426" s="104"/>
      <c r="N426" s="136"/>
      <c r="O426" s="82"/>
      <c r="P426" s="88"/>
      <c r="Q426" s="89"/>
      <c r="R426" s="82"/>
      <c r="S426" s="111" t="e">
        <f>Q426/R423*O423</f>
        <v>#DIV/0!</v>
      </c>
      <c r="T426" s="111" t="e">
        <f t="shared" si="70"/>
        <v>#DIV/0!</v>
      </c>
      <c r="U426" s="111" t="e">
        <f t="shared" si="71"/>
        <v>#DIV/0!</v>
      </c>
    </row>
    <row r="427" spans="1:21" ht="12.75" customHeight="1">
      <c r="A427" s="159"/>
      <c r="B427" s="82"/>
      <c r="C427" s="82"/>
      <c r="D427" s="82"/>
      <c r="E427" s="82"/>
      <c r="F427" s="82"/>
      <c r="G427" s="82"/>
      <c r="H427" s="92"/>
      <c r="I427" s="82"/>
      <c r="J427" s="84"/>
      <c r="K427" s="93"/>
      <c r="L427" s="67"/>
      <c r="M427" s="104"/>
      <c r="N427" s="136"/>
      <c r="O427" s="82"/>
      <c r="P427" s="88"/>
      <c r="Q427" s="89"/>
      <c r="R427" s="82"/>
      <c r="S427" s="111" t="e">
        <f>Q427/R423*O423</f>
        <v>#DIV/0!</v>
      </c>
      <c r="T427" s="111" t="e">
        <f t="shared" si="70"/>
        <v>#DIV/0!</v>
      </c>
      <c r="U427" s="111" t="e">
        <f t="shared" si="71"/>
        <v>#DIV/0!</v>
      </c>
    </row>
    <row r="428" spans="1:21" ht="12.75" customHeight="1">
      <c r="A428" s="159"/>
      <c r="B428" s="82"/>
      <c r="C428" s="82"/>
      <c r="D428" s="82"/>
      <c r="E428" s="82"/>
      <c r="F428" s="82"/>
      <c r="G428" s="82"/>
      <c r="H428" s="92"/>
      <c r="I428" s="82"/>
      <c r="J428" s="84"/>
      <c r="K428" s="93"/>
      <c r="L428" s="67"/>
      <c r="M428" s="104" t="s">
        <v>163</v>
      </c>
      <c r="N428" s="136">
        <v>4</v>
      </c>
      <c r="O428" s="82">
        <f>I401*N428/100</f>
        <v>0</v>
      </c>
      <c r="P428" s="88"/>
      <c r="Q428" s="89"/>
      <c r="R428" s="82">
        <f>Q428+Q429+Q430+Q431</f>
        <v>0</v>
      </c>
      <c r="S428" s="111" t="e">
        <f>Q428/R428*O428</f>
        <v>#DIV/0!</v>
      </c>
      <c r="T428" s="111" t="e">
        <f t="shared" si="70"/>
        <v>#DIV/0!</v>
      </c>
      <c r="U428" s="111" t="e">
        <f t="shared" si="71"/>
        <v>#DIV/0!</v>
      </c>
    </row>
    <row r="429" spans="1:21" ht="12.75" customHeight="1">
      <c r="A429" s="159"/>
      <c r="B429" s="82"/>
      <c r="C429" s="82"/>
      <c r="D429" s="82"/>
      <c r="E429" s="82"/>
      <c r="F429" s="82"/>
      <c r="G429" s="82"/>
      <c r="H429" s="92"/>
      <c r="I429" s="82"/>
      <c r="J429" s="84"/>
      <c r="K429" s="93"/>
      <c r="L429" s="67"/>
      <c r="M429" s="104"/>
      <c r="N429" s="136"/>
      <c r="O429" s="82"/>
      <c r="P429" s="88"/>
      <c r="Q429" s="89"/>
      <c r="R429" s="82"/>
      <c r="S429" s="111" t="e">
        <f>Q429/R428*O428</f>
        <v>#DIV/0!</v>
      </c>
      <c r="T429" s="111" t="e">
        <f t="shared" si="70"/>
        <v>#DIV/0!</v>
      </c>
      <c r="U429" s="111" t="e">
        <f t="shared" si="71"/>
        <v>#DIV/0!</v>
      </c>
    </row>
    <row r="430" spans="1:21" ht="12.75" customHeight="1">
      <c r="A430" s="159"/>
      <c r="B430" s="82"/>
      <c r="C430" s="82"/>
      <c r="D430" s="82"/>
      <c r="E430" s="82"/>
      <c r="F430" s="82"/>
      <c r="G430" s="82"/>
      <c r="H430" s="92"/>
      <c r="I430" s="82"/>
      <c r="J430" s="84"/>
      <c r="K430" s="93"/>
      <c r="L430" s="67"/>
      <c r="M430" s="104"/>
      <c r="N430" s="136"/>
      <c r="O430" s="82"/>
      <c r="P430" s="88"/>
      <c r="Q430" s="89"/>
      <c r="R430" s="82"/>
      <c r="S430" s="111" t="e">
        <f>Q430/R428*O428</f>
        <v>#DIV/0!</v>
      </c>
      <c r="T430" s="111" t="e">
        <f t="shared" si="70"/>
        <v>#DIV/0!</v>
      </c>
      <c r="U430" s="111" t="e">
        <f t="shared" si="71"/>
        <v>#DIV/0!</v>
      </c>
    </row>
    <row r="431" spans="1:21" ht="12.75" customHeight="1">
      <c r="A431" s="159"/>
      <c r="B431" s="82"/>
      <c r="C431" s="82"/>
      <c r="D431" s="82"/>
      <c r="E431" s="82"/>
      <c r="F431" s="82"/>
      <c r="G431" s="82"/>
      <c r="H431" s="92"/>
      <c r="I431" s="82"/>
      <c r="J431" s="84"/>
      <c r="K431" s="93"/>
      <c r="L431" s="67"/>
      <c r="M431" s="104"/>
      <c r="N431" s="136"/>
      <c r="O431" s="82"/>
      <c r="P431" s="88"/>
      <c r="Q431" s="89"/>
      <c r="R431" s="82"/>
      <c r="S431" s="111" t="e">
        <f>Q431/R428*O428</f>
        <v>#DIV/0!</v>
      </c>
      <c r="T431" s="111" t="e">
        <f t="shared" si="70"/>
        <v>#DIV/0!</v>
      </c>
      <c r="U431" s="111" t="e">
        <f t="shared" si="71"/>
        <v>#DIV/0!</v>
      </c>
    </row>
    <row r="432" spans="1:21" ht="12.75" customHeight="1">
      <c r="A432" s="159"/>
      <c r="B432" s="82"/>
      <c r="C432" s="82"/>
      <c r="D432" s="82"/>
      <c r="E432" s="82"/>
      <c r="F432" s="82"/>
      <c r="G432" s="82"/>
      <c r="H432" s="92"/>
      <c r="I432" s="82"/>
      <c r="J432" s="84"/>
      <c r="K432" s="93"/>
      <c r="L432" s="67"/>
      <c r="M432" s="104" t="s">
        <v>162</v>
      </c>
      <c r="N432" s="136">
        <v>1</v>
      </c>
      <c r="O432" s="82">
        <f>I401*N432/100</f>
        <v>0</v>
      </c>
      <c r="P432" s="88"/>
      <c r="Q432" s="89"/>
      <c r="R432" s="82">
        <f>Q432+Q433</f>
        <v>0</v>
      </c>
      <c r="S432" s="111" t="e">
        <f>Q432/R432*O432</f>
        <v>#DIV/0!</v>
      </c>
      <c r="T432" s="111" t="e">
        <f t="shared" si="70"/>
        <v>#DIV/0!</v>
      </c>
      <c r="U432" s="111" t="e">
        <f t="shared" si="71"/>
        <v>#DIV/0!</v>
      </c>
    </row>
    <row r="433" spans="1:21" ht="12.75" customHeight="1">
      <c r="A433" s="159"/>
      <c r="B433" s="82"/>
      <c r="C433" s="82"/>
      <c r="D433" s="82"/>
      <c r="E433" s="82"/>
      <c r="F433" s="82"/>
      <c r="G433" s="82"/>
      <c r="H433" s="92"/>
      <c r="I433" s="82"/>
      <c r="J433" s="84"/>
      <c r="K433" s="93"/>
      <c r="L433" s="75"/>
      <c r="M433" s="104"/>
      <c r="N433" s="136"/>
      <c r="O433" s="82"/>
      <c r="P433" s="88"/>
      <c r="Q433" s="89"/>
      <c r="R433" s="82"/>
      <c r="S433" s="111" t="e">
        <f>Q433/R432*O432</f>
        <v>#DIV/0!</v>
      </c>
      <c r="T433" s="111" t="e">
        <f t="shared" si="70"/>
        <v>#DIV/0!</v>
      </c>
      <c r="U433" s="111" t="e">
        <f t="shared" si="71"/>
        <v>#DIV/0!</v>
      </c>
    </row>
    <row r="434" spans="1:21" ht="31.5" customHeight="1">
      <c r="A434" s="159"/>
      <c r="B434" s="82"/>
      <c r="C434" s="82"/>
      <c r="D434" s="82"/>
      <c r="E434" s="82"/>
      <c r="F434" s="82"/>
      <c r="G434" s="82"/>
      <c r="H434" s="92"/>
      <c r="I434" s="82"/>
      <c r="J434" s="125" t="s">
        <v>134</v>
      </c>
      <c r="K434" s="126"/>
      <c r="L434" s="126"/>
      <c r="M434" s="127"/>
      <c r="N434" s="128">
        <v>5</v>
      </c>
      <c r="O434" s="128">
        <f>I401*N434/100</f>
        <v>0</v>
      </c>
      <c r="P434" s="88"/>
      <c r="Q434" s="89"/>
      <c r="R434" s="97"/>
      <c r="S434" s="111">
        <f>O434</f>
        <v>0</v>
      </c>
      <c r="T434" s="111">
        <f t="shared" si="70"/>
        <v>0</v>
      </c>
      <c r="U434" s="111">
        <f t="shared" si="71"/>
        <v>0</v>
      </c>
    </row>
    <row r="435" spans="1:21" ht="12.75" customHeight="1">
      <c r="A435" s="159"/>
      <c r="B435" s="82"/>
      <c r="C435" s="82"/>
      <c r="D435" s="82"/>
      <c r="E435" s="82"/>
      <c r="F435" s="82"/>
      <c r="G435" s="82"/>
      <c r="H435" s="92"/>
      <c r="I435" s="82"/>
      <c r="J435" s="140" t="s">
        <v>26</v>
      </c>
      <c r="K435" s="141" t="s">
        <v>11</v>
      </c>
      <c r="L435" s="142"/>
      <c r="M435" s="143"/>
      <c r="N435" s="128">
        <v>4</v>
      </c>
      <c r="O435" s="128">
        <f>$G$401*N435/100</f>
        <v>0</v>
      </c>
      <c r="P435" s="88"/>
      <c r="Q435" s="89"/>
      <c r="R435" s="97"/>
      <c r="S435" s="111"/>
      <c r="T435" s="111"/>
      <c r="U435" s="111"/>
    </row>
    <row r="436" spans="1:21" ht="12.75" customHeight="1">
      <c r="A436" s="159"/>
      <c r="B436" s="82"/>
      <c r="C436" s="82"/>
      <c r="D436" s="82"/>
      <c r="E436" s="82"/>
      <c r="F436" s="82"/>
      <c r="G436" s="82"/>
      <c r="H436" s="92"/>
      <c r="I436" s="82"/>
      <c r="J436" s="140"/>
      <c r="K436" s="93" t="s">
        <v>10</v>
      </c>
      <c r="L436" s="144" t="s">
        <v>7</v>
      </c>
      <c r="M436" s="145"/>
      <c r="N436" s="105">
        <v>3</v>
      </c>
      <c r="O436" s="105">
        <f>I401*N436/100</f>
        <v>0</v>
      </c>
      <c r="P436" s="88"/>
      <c r="Q436" s="89"/>
      <c r="R436" s="82">
        <f>Q436+Q437+Q438+Q439</f>
        <v>0</v>
      </c>
      <c r="S436" s="111" t="e">
        <f>Q436/R436*O436</f>
        <v>#DIV/0!</v>
      </c>
      <c r="T436" s="111" t="e">
        <f aca="true" t="shared" si="72" ref="T436:T445">S436/1.302</f>
        <v>#DIV/0!</v>
      </c>
      <c r="U436" s="111" t="e">
        <f aca="true" t="shared" si="73" ref="U436:U445">S436-T436</f>
        <v>#DIV/0!</v>
      </c>
    </row>
    <row r="437" spans="1:21" ht="12.75" customHeight="1">
      <c r="A437" s="159"/>
      <c r="B437" s="82"/>
      <c r="C437" s="82"/>
      <c r="D437" s="82"/>
      <c r="E437" s="82"/>
      <c r="F437" s="82"/>
      <c r="G437" s="82"/>
      <c r="H437" s="92"/>
      <c r="I437" s="82"/>
      <c r="J437" s="140"/>
      <c r="K437" s="93"/>
      <c r="L437" s="146"/>
      <c r="M437" s="147"/>
      <c r="N437" s="105"/>
      <c r="O437" s="105"/>
      <c r="P437" s="88"/>
      <c r="Q437" s="89"/>
      <c r="R437" s="82"/>
      <c r="S437" s="111" t="e">
        <f>Q437/R436*O436</f>
        <v>#DIV/0!</v>
      </c>
      <c r="T437" s="111" t="e">
        <f t="shared" si="72"/>
        <v>#DIV/0!</v>
      </c>
      <c r="U437" s="111" t="e">
        <f t="shared" si="73"/>
        <v>#DIV/0!</v>
      </c>
    </row>
    <row r="438" spans="1:21" ht="12.75" customHeight="1">
      <c r="A438" s="159"/>
      <c r="B438" s="82"/>
      <c r="C438" s="82"/>
      <c r="D438" s="82"/>
      <c r="E438" s="82"/>
      <c r="F438" s="82"/>
      <c r="G438" s="82"/>
      <c r="H438" s="92"/>
      <c r="I438" s="82"/>
      <c r="J438" s="140"/>
      <c r="K438" s="93"/>
      <c r="L438" s="146"/>
      <c r="M438" s="147"/>
      <c r="N438" s="105"/>
      <c r="O438" s="105"/>
      <c r="P438" s="88"/>
      <c r="Q438" s="89"/>
      <c r="R438" s="82"/>
      <c r="S438" s="111" t="e">
        <f>Q438/R436*O436</f>
        <v>#DIV/0!</v>
      </c>
      <c r="T438" s="111" t="e">
        <f t="shared" si="72"/>
        <v>#DIV/0!</v>
      </c>
      <c r="U438" s="111" t="e">
        <f t="shared" si="73"/>
        <v>#DIV/0!</v>
      </c>
    </row>
    <row r="439" spans="1:21" ht="12.75" customHeight="1">
      <c r="A439" s="159"/>
      <c r="B439" s="82"/>
      <c r="C439" s="82"/>
      <c r="D439" s="82"/>
      <c r="E439" s="82"/>
      <c r="F439" s="82"/>
      <c r="G439" s="82"/>
      <c r="H439" s="92"/>
      <c r="I439" s="82"/>
      <c r="J439" s="140"/>
      <c r="K439" s="93"/>
      <c r="L439" s="148"/>
      <c r="M439" s="149"/>
      <c r="N439" s="105"/>
      <c r="O439" s="105"/>
      <c r="P439" s="88"/>
      <c r="Q439" s="89"/>
      <c r="R439" s="82"/>
      <c r="S439" s="111" t="e">
        <f>Q439/R436*O436</f>
        <v>#DIV/0!</v>
      </c>
      <c r="T439" s="111" t="e">
        <f t="shared" si="72"/>
        <v>#DIV/0!</v>
      </c>
      <c r="U439" s="111" t="e">
        <f t="shared" si="73"/>
        <v>#DIV/0!</v>
      </c>
    </row>
    <row r="440" spans="1:21" ht="12.75" customHeight="1">
      <c r="A440" s="159"/>
      <c r="B440" s="82"/>
      <c r="C440" s="82"/>
      <c r="D440" s="82"/>
      <c r="E440" s="82"/>
      <c r="F440" s="82"/>
      <c r="G440" s="82"/>
      <c r="H440" s="92"/>
      <c r="I440" s="82"/>
      <c r="J440" s="140"/>
      <c r="K440" s="93"/>
      <c r="L440" s="144" t="s">
        <v>8</v>
      </c>
      <c r="M440" s="145"/>
      <c r="N440" s="105">
        <v>1</v>
      </c>
      <c r="O440" s="105">
        <f>I401*N440/100</f>
        <v>0</v>
      </c>
      <c r="P440" s="88"/>
      <c r="Q440" s="89"/>
      <c r="R440" s="82">
        <f>Q440+Q441+Q442+Q443+Q444+Q445</f>
        <v>0</v>
      </c>
      <c r="S440" s="111" t="e">
        <f>Q440/R440*O440</f>
        <v>#DIV/0!</v>
      </c>
      <c r="T440" s="111" t="e">
        <f t="shared" si="72"/>
        <v>#DIV/0!</v>
      </c>
      <c r="U440" s="111" t="e">
        <f t="shared" si="73"/>
        <v>#DIV/0!</v>
      </c>
    </row>
    <row r="441" spans="1:21" ht="12.75" customHeight="1">
      <c r="A441" s="159"/>
      <c r="B441" s="82"/>
      <c r="C441" s="82"/>
      <c r="D441" s="82"/>
      <c r="E441" s="82"/>
      <c r="F441" s="82"/>
      <c r="G441" s="82"/>
      <c r="H441" s="92"/>
      <c r="I441" s="82"/>
      <c r="J441" s="140"/>
      <c r="K441" s="93"/>
      <c r="L441" s="146"/>
      <c r="M441" s="147"/>
      <c r="N441" s="105"/>
      <c r="O441" s="105"/>
      <c r="P441" s="88"/>
      <c r="Q441" s="89"/>
      <c r="R441" s="82"/>
      <c r="S441" s="111" t="e">
        <f>Q441/R440*O440</f>
        <v>#DIV/0!</v>
      </c>
      <c r="T441" s="111" t="e">
        <f t="shared" si="72"/>
        <v>#DIV/0!</v>
      </c>
      <c r="U441" s="111" t="e">
        <f t="shared" si="73"/>
        <v>#DIV/0!</v>
      </c>
    </row>
    <row r="442" spans="1:21" ht="12.75" customHeight="1">
      <c r="A442" s="159"/>
      <c r="B442" s="82"/>
      <c r="C442" s="82"/>
      <c r="D442" s="82"/>
      <c r="E442" s="82"/>
      <c r="F442" s="82"/>
      <c r="G442" s="82"/>
      <c r="H442" s="92"/>
      <c r="I442" s="82"/>
      <c r="J442" s="140"/>
      <c r="K442" s="93"/>
      <c r="L442" s="146"/>
      <c r="M442" s="147"/>
      <c r="N442" s="105"/>
      <c r="O442" s="105"/>
      <c r="P442" s="88"/>
      <c r="Q442" s="89"/>
      <c r="R442" s="82"/>
      <c r="S442" s="111" t="e">
        <f>Q442/R440*O440</f>
        <v>#DIV/0!</v>
      </c>
      <c r="T442" s="111" t="e">
        <f t="shared" si="72"/>
        <v>#DIV/0!</v>
      </c>
      <c r="U442" s="111" t="e">
        <f t="shared" si="73"/>
        <v>#DIV/0!</v>
      </c>
    </row>
    <row r="443" spans="1:21" ht="12.75" customHeight="1">
      <c r="A443" s="159"/>
      <c r="B443" s="82"/>
      <c r="C443" s="82"/>
      <c r="D443" s="82"/>
      <c r="E443" s="82"/>
      <c r="F443" s="82"/>
      <c r="G443" s="82"/>
      <c r="H443" s="92"/>
      <c r="I443" s="82"/>
      <c r="J443" s="140"/>
      <c r="K443" s="93"/>
      <c r="L443" s="146"/>
      <c r="M443" s="147"/>
      <c r="N443" s="105"/>
      <c r="O443" s="105"/>
      <c r="P443" s="88"/>
      <c r="Q443" s="89"/>
      <c r="R443" s="82"/>
      <c r="S443" s="111" t="e">
        <f>Q443/R440*O440</f>
        <v>#DIV/0!</v>
      </c>
      <c r="T443" s="111" t="e">
        <f t="shared" si="72"/>
        <v>#DIV/0!</v>
      </c>
      <c r="U443" s="111" t="e">
        <f t="shared" si="73"/>
        <v>#DIV/0!</v>
      </c>
    </row>
    <row r="444" spans="1:21" ht="12.75" customHeight="1">
      <c r="A444" s="159"/>
      <c r="B444" s="82"/>
      <c r="C444" s="82"/>
      <c r="D444" s="82"/>
      <c r="E444" s="82"/>
      <c r="F444" s="82"/>
      <c r="G444" s="82"/>
      <c r="H444" s="92"/>
      <c r="I444" s="82"/>
      <c r="J444" s="140"/>
      <c r="K444" s="93"/>
      <c r="L444" s="146"/>
      <c r="M444" s="147"/>
      <c r="N444" s="105"/>
      <c r="O444" s="105"/>
      <c r="P444" s="88"/>
      <c r="Q444" s="89"/>
      <c r="R444" s="82"/>
      <c r="S444" s="111" t="e">
        <f>Q444/R440*O440</f>
        <v>#DIV/0!</v>
      </c>
      <c r="T444" s="111" t="e">
        <f t="shared" si="72"/>
        <v>#DIV/0!</v>
      </c>
      <c r="U444" s="111" t="e">
        <f t="shared" si="73"/>
        <v>#DIV/0!</v>
      </c>
    </row>
    <row r="445" spans="1:21" ht="12.75" customHeight="1">
      <c r="A445" s="159"/>
      <c r="B445" s="82"/>
      <c r="C445" s="82"/>
      <c r="D445" s="82"/>
      <c r="E445" s="82"/>
      <c r="F445" s="82"/>
      <c r="G445" s="82"/>
      <c r="H445" s="116"/>
      <c r="I445" s="82"/>
      <c r="J445" s="140"/>
      <c r="K445" s="93"/>
      <c r="L445" s="148"/>
      <c r="M445" s="149"/>
      <c r="N445" s="105"/>
      <c r="O445" s="105"/>
      <c r="P445" s="88"/>
      <c r="Q445" s="89"/>
      <c r="R445" s="82"/>
      <c r="S445" s="111" t="e">
        <f>Q445/R440*O440</f>
        <v>#DIV/0!</v>
      </c>
      <c r="T445" s="111" t="e">
        <f t="shared" si="72"/>
        <v>#DIV/0!</v>
      </c>
      <c r="U445" s="111" t="e">
        <f t="shared" si="73"/>
        <v>#DIV/0!</v>
      </c>
    </row>
    <row r="446" spans="1:21" ht="12.75" customHeight="1">
      <c r="A446" s="166"/>
      <c r="B446" s="97"/>
      <c r="C446" s="97"/>
      <c r="D446" s="97"/>
      <c r="E446" s="150">
        <f>45%+2%*H447</f>
        <v>0.45</v>
      </c>
      <c r="F446" s="150">
        <f>55%-2%*H447</f>
        <v>0.55</v>
      </c>
      <c r="G446" s="97"/>
      <c r="H446" s="121"/>
      <c r="I446" s="97"/>
      <c r="J446" s="155"/>
      <c r="K446" s="156"/>
      <c r="L446" s="157"/>
      <c r="M446" s="158"/>
      <c r="N446" s="99"/>
      <c r="O446" s="99"/>
      <c r="P446" s="88"/>
      <c r="Q446" s="89"/>
      <c r="R446" s="97"/>
      <c r="S446" s="111"/>
      <c r="T446" s="111"/>
      <c r="U446" s="111"/>
    </row>
    <row r="447" spans="1:21" ht="12.75" customHeight="1">
      <c r="A447" s="159" t="s">
        <v>191</v>
      </c>
      <c r="B447" s="82"/>
      <c r="C447" s="82">
        <v>6000</v>
      </c>
      <c r="D447" s="82">
        <f>C447*B447</f>
        <v>0</v>
      </c>
      <c r="E447" s="82">
        <f>D447*E446</f>
        <v>0</v>
      </c>
      <c r="F447" s="82">
        <f>D447*F446</f>
        <v>0</v>
      </c>
      <c r="G447" s="82">
        <f>F447*15%</f>
        <v>0</v>
      </c>
      <c r="H447" s="83"/>
      <c r="I447" s="82">
        <f>F447-G447</f>
        <v>0</v>
      </c>
      <c r="J447" s="84" t="s">
        <v>25</v>
      </c>
      <c r="K447" s="125" t="s">
        <v>5</v>
      </c>
      <c r="L447" s="126"/>
      <c r="M447" s="127"/>
      <c r="N447" s="128">
        <v>96</v>
      </c>
      <c r="O447" s="128">
        <f>I447*N447/100</f>
        <v>0</v>
      </c>
      <c r="P447" s="88"/>
      <c r="Q447" s="89"/>
      <c r="R447" s="97"/>
      <c r="S447" s="111"/>
      <c r="T447" s="111"/>
      <c r="U447" s="111"/>
    </row>
    <row r="448" spans="1:21" ht="12.75" customHeight="1">
      <c r="A448" s="159"/>
      <c r="B448" s="82"/>
      <c r="C448" s="82"/>
      <c r="D448" s="82"/>
      <c r="E448" s="82"/>
      <c r="F448" s="82"/>
      <c r="G448" s="82"/>
      <c r="H448" s="92"/>
      <c r="I448" s="82"/>
      <c r="J448" s="84"/>
      <c r="K448" s="93" t="s">
        <v>10</v>
      </c>
      <c r="L448" s="151" t="s">
        <v>7</v>
      </c>
      <c r="M448" s="152"/>
      <c r="N448" s="110">
        <v>43</v>
      </c>
      <c r="O448" s="110">
        <f>I447*N448/100</f>
        <v>0</v>
      </c>
      <c r="P448" s="88"/>
      <c r="Q448" s="89"/>
      <c r="R448" s="97"/>
      <c r="S448" s="111"/>
      <c r="T448" s="111"/>
      <c r="U448" s="111"/>
    </row>
    <row r="449" spans="1:21" ht="31.5" customHeight="1">
      <c r="A449" s="159"/>
      <c r="B449" s="82"/>
      <c r="C449" s="82"/>
      <c r="D449" s="82"/>
      <c r="E449" s="82"/>
      <c r="F449" s="82"/>
      <c r="G449" s="82"/>
      <c r="H449" s="92"/>
      <c r="I449" s="82"/>
      <c r="J449" s="84"/>
      <c r="K449" s="93"/>
      <c r="L449" s="68" t="s">
        <v>10</v>
      </c>
      <c r="M449" s="98" t="s">
        <v>165</v>
      </c>
      <c r="N449" s="170">
        <v>6</v>
      </c>
      <c r="O449" s="170">
        <f>I447*N449/100</f>
        <v>0</v>
      </c>
      <c r="P449" s="88"/>
      <c r="Q449" s="89"/>
      <c r="R449" s="97"/>
      <c r="S449" s="111">
        <f>O449</f>
        <v>0</v>
      </c>
      <c r="T449" s="111">
        <f aca="true" t="shared" si="74" ref="T449:T454">S449/1.302</f>
        <v>0</v>
      </c>
      <c r="U449" s="111">
        <f aca="true" t="shared" si="75" ref="U449:U454">S449-T449</f>
        <v>0</v>
      </c>
    </row>
    <row r="450" spans="1:21" ht="16.5" customHeight="1">
      <c r="A450" s="159"/>
      <c r="B450" s="82"/>
      <c r="C450" s="82"/>
      <c r="D450" s="82"/>
      <c r="E450" s="82"/>
      <c r="F450" s="82"/>
      <c r="G450" s="82"/>
      <c r="H450" s="92"/>
      <c r="I450" s="82"/>
      <c r="J450" s="84"/>
      <c r="K450" s="93"/>
      <c r="L450" s="68"/>
      <c r="M450" s="98" t="s">
        <v>167</v>
      </c>
      <c r="N450" s="170">
        <v>8</v>
      </c>
      <c r="O450" s="170">
        <f>I447*N450/100</f>
        <v>0</v>
      </c>
      <c r="P450" s="88"/>
      <c r="Q450" s="89"/>
      <c r="R450" s="97"/>
      <c r="S450" s="111">
        <f>O450</f>
        <v>0</v>
      </c>
      <c r="T450" s="111">
        <f t="shared" si="74"/>
        <v>0</v>
      </c>
      <c r="U450" s="111">
        <f t="shared" si="75"/>
        <v>0</v>
      </c>
    </row>
    <row r="451" spans="1:21" ht="12.75" customHeight="1">
      <c r="A451" s="159"/>
      <c r="B451" s="82"/>
      <c r="C451" s="82"/>
      <c r="D451" s="82"/>
      <c r="E451" s="82"/>
      <c r="F451" s="82"/>
      <c r="G451" s="82"/>
      <c r="H451" s="92"/>
      <c r="I451" s="82"/>
      <c r="J451" s="84"/>
      <c r="K451" s="93"/>
      <c r="L451" s="68"/>
      <c r="M451" s="104" t="s">
        <v>166</v>
      </c>
      <c r="N451" s="171">
        <v>24</v>
      </c>
      <c r="O451" s="171">
        <f>I447*N451/100</f>
        <v>0</v>
      </c>
      <c r="P451" s="88"/>
      <c r="Q451" s="89"/>
      <c r="R451" s="82">
        <f>Q451+Q453+Q452</f>
        <v>0</v>
      </c>
      <c r="S451" s="111" t="e">
        <f>Q451/R451*O451</f>
        <v>#DIV/0!</v>
      </c>
      <c r="T451" s="111" t="e">
        <f t="shared" si="74"/>
        <v>#DIV/0!</v>
      </c>
      <c r="U451" s="111" t="e">
        <f t="shared" si="75"/>
        <v>#DIV/0!</v>
      </c>
    </row>
    <row r="452" spans="1:21" ht="12.75" customHeight="1">
      <c r="A452" s="159"/>
      <c r="B452" s="82"/>
      <c r="C452" s="82"/>
      <c r="D452" s="82"/>
      <c r="E452" s="82"/>
      <c r="F452" s="82"/>
      <c r="G452" s="82"/>
      <c r="H452" s="92"/>
      <c r="I452" s="82"/>
      <c r="J452" s="84"/>
      <c r="K452" s="93"/>
      <c r="L452" s="68"/>
      <c r="M452" s="104"/>
      <c r="N452" s="171"/>
      <c r="O452" s="171"/>
      <c r="P452" s="88"/>
      <c r="Q452" s="89"/>
      <c r="R452" s="82"/>
      <c r="S452" s="111" t="e">
        <f>Q452/R451*O451</f>
        <v>#DIV/0!</v>
      </c>
      <c r="T452" s="111" t="e">
        <f t="shared" si="74"/>
        <v>#DIV/0!</v>
      </c>
      <c r="U452" s="111" t="e">
        <f t="shared" si="75"/>
        <v>#DIV/0!</v>
      </c>
    </row>
    <row r="453" spans="1:21" ht="12.75" customHeight="1">
      <c r="A453" s="159"/>
      <c r="B453" s="82"/>
      <c r="C453" s="82"/>
      <c r="D453" s="82"/>
      <c r="E453" s="82"/>
      <c r="F453" s="82"/>
      <c r="G453" s="82"/>
      <c r="H453" s="92"/>
      <c r="I453" s="82"/>
      <c r="J453" s="84"/>
      <c r="K453" s="93"/>
      <c r="L453" s="68"/>
      <c r="M453" s="104"/>
      <c r="N453" s="171"/>
      <c r="O453" s="171"/>
      <c r="P453" s="88"/>
      <c r="Q453" s="89"/>
      <c r="R453" s="82"/>
      <c r="S453" s="111" t="e">
        <f>Q453/R451*O451</f>
        <v>#DIV/0!</v>
      </c>
      <c r="T453" s="111" t="e">
        <f t="shared" si="74"/>
        <v>#DIV/0!</v>
      </c>
      <c r="U453" s="111" t="e">
        <f t="shared" si="75"/>
        <v>#DIV/0!</v>
      </c>
    </row>
    <row r="454" spans="1:21" ht="12.75" customHeight="1">
      <c r="A454" s="159"/>
      <c r="B454" s="82"/>
      <c r="C454" s="82"/>
      <c r="D454" s="82"/>
      <c r="E454" s="82"/>
      <c r="F454" s="82"/>
      <c r="G454" s="82"/>
      <c r="H454" s="92"/>
      <c r="I454" s="82"/>
      <c r="J454" s="84"/>
      <c r="K454" s="93"/>
      <c r="L454" s="68"/>
      <c r="M454" s="98" t="s">
        <v>19</v>
      </c>
      <c r="N454" s="170">
        <f>N448-N449-N450-N451</f>
        <v>5</v>
      </c>
      <c r="O454" s="170">
        <f>I447*N454/100</f>
        <v>0</v>
      </c>
      <c r="P454" s="88"/>
      <c r="Q454" s="89"/>
      <c r="R454" s="97"/>
      <c r="S454" s="111">
        <f>O454</f>
        <v>0</v>
      </c>
      <c r="T454" s="111">
        <f t="shared" si="74"/>
        <v>0</v>
      </c>
      <c r="U454" s="111">
        <f t="shared" si="75"/>
        <v>0</v>
      </c>
    </row>
    <row r="455" spans="1:21" ht="26.25" customHeight="1">
      <c r="A455" s="159"/>
      <c r="B455" s="82"/>
      <c r="C455" s="82"/>
      <c r="D455" s="82"/>
      <c r="E455" s="82"/>
      <c r="F455" s="82"/>
      <c r="G455" s="82"/>
      <c r="H455" s="92"/>
      <c r="I455" s="82"/>
      <c r="J455" s="84"/>
      <c r="K455" s="93"/>
      <c r="L455" s="151" t="s">
        <v>8</v>
      </c>
      <c r="M455" s="152"/>
      <c r="N455" s="110">
        <v>41</v>
      </c>
      <c r="O455" s="110">
        <f>I447*N455/100</f>
        <v>0</v>
      </c>
      <c r="P455" s="88"/>
      <c r="Q455" s="89"/>
      <c r="R455" s="97"/>
      <c r="S455" s="111"/>
      <c r="T455" s="111"/>
      <c r="U455" s="111"/>
    </row>
    <row r="456" spans="1:21" ht="12.75" customHeight="1">
      <c r="A456" s="159"/>
      <c r="B456" s="82"/>
      <c r="C456" s="82"/>
      <c r="D456" s="82"/>
      <c r="E456" s="82"/>
      <c r="F456" s="82"/>
      <c r="G456" s="82"/>
      <c r="H456" s="92"/>
      <c r="I456" s="82"/>
      <c r="J456" s="84"/>
      <c r="K456" s="93"/>
      <c r="L456" s="68" t="s">
        <v>10</v>
      </c>
      <c r="M456" s="98" t="s">
        <v>20</v>
      </c>
      <c r="N456" s="99">
        <v>4</v>
      </c>
      <c r="O456" s="99">
        <f>I447*N456/100</f>
        <v>0</v>
      </c>
      <c r="P456" s="88"/>
      <c r="Q456" s="89"/>
      <c r="R456" s="97"/>
      <c r="S456" s="111">
        <f>O456</f>
        <v>0</v>
      </c>
      <c r="T456" s="111">
        <f>S456/1.302</f>
        <v>0</v>
      </c>
      <c r="U456" s="111">
        <f aca="true" t="shared" si="76" ref="U456:U466">S456-T456</f>
        <v>0</v>
      </c>
    </row>
    <row r="457" spans="1:21" ht="12.75" customHeight="1">
      <c r="A457" s="159"/>
      <c r="B457" s="82"/>
      <c r="C457" s="82"/>
      <c r="D457" s="82"/>
      <c r="E457" s="82"/>
      <c r="F457" s="82"/>
      <c r="G457" s="82"/>
      <c r="H457" s="92"/>
      <c r="I457" s="82"/>
      <c r="J457" s="84"/>
      <c r="K457" s="93"/>
      <c r="L457" s="68"/>
      <c r="M457" s="104" t="s">
        <v>173</v>
      </c>
      <c r="N457" s="105">
        <v>19</v>
      </c>
      <c r="O457" s="105">
        <f>I447*N457/100</f>
        <v>0</v>
      </c>
      <c r="P457" s="88"/>
      <c r="Q457" s="89"/>
      <c r="R457" s="82">
        <f>Q457+Q459+Q460+Q458</f>
        <v>0</v>
      </c>
      <c r="S457" s="111" t="e">
        <f>Q457/R457*O457</f>
        <v>#DIV/0!</v>
      </c>
      <c r="T457" s="111" t="e">
        <f>S457/1.302</f>
        <v>#DIV/0!</v>
      </c>
      <c r="U457" s="111" t="e">
        <f t="shared" si="76"/>
        <v>#DIV/0!</v>
      </c>
    </row>
    <row r="458" spans="1:21" ht="12.75" customHeight="1">
      <c r="A458" s="159"/>
      <c r="B458" s="82"/>
      <c r="C458" s="82"/>
      <c r="D458" s="82"/>
      <c r="E458" s="82"/>
      <c r="F458" s="82"/>
      <c r="G458" s="82"/>
      <c r="H458" s="92"/>
      <c r="I458" s="82"/>
      <c r="J458" s="84"/>
      <c r="K458" s="93"/>
      <c r="L458" s="68"/>
      <c r="M458" s="104"/>
      <c r="N458" s="105"/>
      <c r="O458" s="105"/>
      <c r="P458" s="88"/>
      <c r="Q458" s="89"/>
      <c r="R458" s="82"/>
      <c r="S458" s="111" t="e">
        <f>Q458/R457*O457</f>
        <v>#DIV/0!</v>
      </c>
      <c r="T458" s="111" t="e">
        <f>S458/1.302</f>
        <v>#DIV/0!</v>
      </c>
      <c r="U458" s="111" t="e">
        <f t="shared" si="76"/>
        <v>#DIV/0!</v>
      </c>
    </row>
    <row r="459" spans="1:21" ht="12.75" customHeight="1">
      <c r="A459" s="159"/>
      <c r="B459" s="82"/>
      <c r="C459" s="82"/>
      <c r="D459" s="82"/>
      <c r="E459" s="82"/>
      <c r="F459" s="82"/>
      <c r="G459" s="82"/>
      <c r="H459" s="92"/>
      <c r="I459" s="82"/>
      <c r="J459" s="84"/>
      <c r="K459" s="93"/>
      <c r="L459" s="68"/>
      <c r="M459" s="104"/>
      <c r="N459" s="105"/>
      <c r="O459" s="105"/>
      <c r="P459" s="88"/>
      <c r="Q459" s="89"/>
      <c r="R459" s="82"/>
      <c r="S459" s="111" t="e">
        <f>Q459/R457*O457</f>
        <v>#DIV/0!</v>
      </c>
      <c r="T459" s="111" t="e">
        <f>S459/1.302</f>
        <v>#DIV/0!</v>
      </c>
      <c r="U459" s="111" t="e">
        <f t="shared" si="76"/>
        <v>#DIV/0!</v>
      </c>
    </row>
    <row r="460" spans="1:21" ht="12.75" customHeight="1">
      <c r="A460" s="159"/>
      <c r="B460" s="82"/>
      <c r="C460" s="82"/>
      <c r="D460" s="82"/>
      <c r="E460" s="82"/>
      <c r="F460" s="82"/>
      <c r="G460" s="82"/>
      <c r="H460" s="92"/>
      <c r="I460" s="82"/>
      <c r="J460" s="84"/>
      <c r="K460" s="93"/>
      <c r="L460" s="68"/>
      <c r="M460" s="104"/>
      <c r="N460" s="105"/>
      <c r="O460" s="105"/>
      <c r="P460" s="88"/>
      <c r="Q460" s="89"/>
      <c r="R460" s="82"/>
      <c r="S460" s="111" t="e">
        <f>Q460/R457*O457</f>
        <v>#DIV/0!</v>
      </c>
      <c r="T460" s="111" t="e">
        <f>S460/1.302</f>
        <v>#DIV/0!</v>
      </c>
      <c r="U460" s="111" t="e">
        <f t="shared" si="76"/>
        <v>#DIV/0!</v>
      </c>
    </row>
    <row r="461" spans="1:21" ht="19.5" customHeight="1">
      <c r="A461" s="159"/>
      <c r="B461" s="82"/>
      <c r="C461" s="82"/>
      <c r="D461" s="82"/>
      <c r="E461" s="82"/>
      <c r="F461" s="82"/>
      <c r="G461" s="82"/>
      <c r="H461" s="92"/>
      <c r="I461" s="82"/>
      <c r="J461" s="84"/>
      <c r="K461" s="93"/>
      <c r="L461" s="68"/>
      <c r="M461" s="98" t="s">
        <v>200</v>
      </c>
      <c r="N461" s="99">
        <v>4</v>
      </c>
      <c r="O461" s="99">
        <f>I447*N461/100</f>
        <v>0</v>
      </c>
      <c r="P461" s="88"/>
      <c r="Q461" s="89"/>
      <c r="R461" s="97"/>
      <c r="S461" s="111"/>
      <c r="T461" s="111"/>
      <c r="U461" s="111">
        <f t="shared" si="76"/>
        <v>0</v>
      </c>
    </row>
    <row r="462" spans="1:21" ht="12.75" customHeight="1">
      <c r="A462" s="159"/>
      <c r="B462" s="82"/>
      <c r="C462" s="82"/>
      <c r="D462" s="82"/>
      <c r="E462" s="82"/>
      <c r="F462" s="82"/>
      <c r="G462" s="82"/>
      <c r="H462" s="92"/>
      <c r="I462" s="82"/>
      <c r="J462" s="84"/>
      <c r="K462" s="93"/>
      <c r="L462" s="68"/>
      <c r="M462" s="104" t="s">
        <v>23</v>
      </c>
      <c r="N462" s="105">
        <f>N455-N456-N457-N461</f>
        <v>14</v>
      </c>
      <c r="O462" s="105">
        <f>I447*N462/100</f>
        <v>0</v>
      </c>
      <c r="P462" s="88"/>
      <c r="Q462" s="89"/>
      <c r="R462" s="82">
        <f>Q462+Q463+Q464+Q465+Q466</f>
        <v>0</v>
      </c>
      <c r="S462" s="111" t="e">
        <f>Q462/R462*O462</f>
        <v>#DIV/0!</v>
      </c>
      <c r="T462" s="111" t="e">
        <f>S462/1.302</f>
        <v>#DIV/0!</v>
      </c>
      <c r="U462" s="111" t="e">
        <f t="shared" si="76"/>
        <v>#DIV/0!</v>
      </c>
    </row>
    <row r="463" spans="1:21" ht="12.75">
      <c r="A463" s="159"/>
      <c r="B463" s="82"/>
      <c r="C463" s="82"/>
      <c r="D463" s="82"/>
      <c r="E463" s="82"/>
      <c r="F463" s="82"/>
      <c r="G463" s="82"/>
      <c r="H463" s="92"/>
      <c r="I463" s="82"/>
      <c r="J463" s="84"/>
      <c r="K463" s="93"/>
      <c r="L463" s="68"/>
      <c r="M463" s="104"/>
      <c r="N463" s="105"/>
      <c r="O463" s="105"/>
      <c r="P463" s="88"/>
      <c r="Q463" s="89"/>
      <c r="R463" s="82"/>
      <c r="S463" s="111" t="e">
        <f>Q463/R462*O462</f>
        <v>#DIV/0!</v>
      </c>
      <c r="T463" s="111" t="e">
        <f>S463/1.302</f>
        <v>#DIV/0!</v>
      </c>
      <c r="U463" s="111" t="e">
        <f t="shared" si="76"/>
        <v>#DIV/0!</v>
      </c>
    </row>
    <row r="464" spans="1:21" ht="12.75">
      <c r="A464" s="159"/>
      <c r="B464" s="82"/>
      <c r="C464" s="82"/>
      <c r="D464" s="82"/>
      <c r="E464" s="82"/>
      <c r="F464" s="82"/>
      <c r="G464" s="82"/>
      <c r="H464" s="92"/>
      <c r="I464" s="82"/>
      <c r="J464" s="84"/>
      <c r="K464" s="93"/>
      <c r="L464" s="68"/>
      <c r="M464" s="104"/>
      <c r="N464" s="105"/>
      <c r="O464" s="105"/>
      <c r="P464" s="88"/>
      <c r="Q464" s="89"/>
      <c r="R464" s="82"/>
      <c r="S464" s="111" t="e">
        <f>Q464/R462*O462</f>
        <v>#DIV/0!</v>
      </c>
      <c r="T464" s="111" t="e">
        <f>S464/1.302</f>
        <v>#DIV/0!</v>
      </c>
      <c r="U464" s="111" t="e">
        <f t="shared" si="76"/>
        <v>#DIV/0!</v>
      </c>
    </row>
    <row r="465" spans="1:21" ht="12.75">
      <c r="A465" s="159"/>
      <c r="B465" s="82"/>
      <c r="C465" s="82"/>
      <c r="D465" s="82"/>
      <c r="E465" s="82"/>
      <c r="F465" s="82"/>
      <c r="G465" s="82"/>
      <c r="H465" s="92"/>
      <c r="I465" s="82"/>
      <c r="J465" s="84"/>
      <c r="K465" s="93"/>
      <c r="L465" s="68"/>
      <c r="M465" s="104"/>
      <c r="N465" s="105"/>
      <c r="O465" s="105"/>
      <c r="P465" s="88"/>
      <c r="Q465" s="89"/>
      <c r="R465" s="82"/>
      <c r="S465" s="111" t="e">
        <f>Q465/R462*O462</f>
        <v>#DIV/0!</v>
      </c>
      <c r="T465" s="111" t="e">
        <f>S465/1.302</f>
        <v>#DIV/0!</v>
      </c>
      <c r="U465" s="111" t="e">
        <f t="shared" si="76"/>
        <v>#DIV/0!</v>
      </c>
    </row>
    <row r="466" spans="1:21" ht="12.75">
      <c r="A466" s="159"/>
      <c r="B466" s="82"/>
      <c r="C466" s="82"/>
      <c r="D466" s="82"/>
      <c r="E466" s="82"/>
      <c r="F466" s="82"/>
      <c r="G466" s="82"/>
      <c r="H466" s="92"/>
      <c r="I466" s="82"/>
      <c r="J466" s="84"/>
      <c r="K466" s="93"/>
      <c r="L466" s="68"/>
      <c r="M466" s="104"/>
      <c r="N466" s="105"/>
      <c r="O466" s="105"/>
      <c r="P466" s="88"/>
      <c r="Q466" s="89"/>
      <c r="R466" s="82"/>
      <c r="S466" s="111" t="e">
        <f>Q466/R462*O462</f>
        <v>#DIV/0!</v>
      </c>
      <c r="T466" s="111" t="e">
        <f>S466/1.302</f>
        <v>#DIV/0!</v>
      </c>
      <c r="U466" s="111" t="e">
        <f t="shared" si="76"/>
        <v>#DIV/0!</v>
      </c>
    </row>
    <row r="467" spans="1:21" ht="27.75" customHeight="1">
      <c r="A467" s="159"/>
      <c r="B467" s="82"/>
      <c r="C467" s="82"/>
      <c r="D467" s="82"/>
      <c r="E467" s="82"/>
      <c r="F467" s="82"/>
      <c r="G467" s="82"/>
      <c r="H467" s="92"/>
      <c r="I467" s="82"/>
      <c r="J467" s="84"/>
      <c r="K467" s="93"/>
      <c r="L467" s="151" t="s">
        <v>9</v>
      </c>
      <c r="M467" s="152"/>
      <c r="N467" s="110">
        <v>12</v>
      </c>
      <c r="O467" s="110">
        <f>I447*N467/100</f>
        <v>0</v>
      </c>
      <c r="P467" s="88"/>
      <c r="Q467" s="89"/>
      <c r="R467" s="97"/>
      <c r="S467" s="111"/>
      <c r="T467" s="111"/>
      <c r="U467" s="111"/>
    </row>
    <row r="468" spans="1:21" ht="12.75">
      <c r="A468" s="159"/>
      <c r="B468" s="82"/>
      <c r="C468" s="82"/>
      <c r="D468" s="82"/>
      <c r="E468" s="82"/>
      <c r="F468" s="82"/>
      <c r="G468" s="82"/>
      <c r="H468" s="92"/>
      <c r="I468" s="82"/>
      <c r="J468" s="84"/>
      <c r="K468" s="93"/>
      <c r="L468" s="64" t="s">
        <v>10</v>
      </c>
      <c r="M468" s="98" t="s">
        <v>24</v>
      </c>
      <c r="N468" s="99">
        <v>1</v>
      </c>
      <c r="O468" s="99">
        <f>I447*N468/100</f>
        <v>0</v>
      </c>
      <c r="P468" s="88"/>
      <c r="Q468" s="89"/>
      <c r="R468" s="97"/>
      <c r="S468" s="111"/>
      <c r="T468" s="111"/>
      <c r="U468" s="111"/>
    </row>
    <row r="469" spans="1:21" ht="12.75" customHeight="1">
      <c r="A469" s="159"/>
      <c r="B469" s="82"/>
      <c r="C469" s="82"/>
      <c r="D469" s="82"/>
      <c r="E469" s="82"/>
      <c r="F469" s="82"/>
      <c r="G469" s="82"/>
      <c r="H469" s="92"/>
      <c r="I469" s="82"/>
      <c r="J469" s="84"/>
      <c r="K469" s="93"/>
      <c r="L469" s="67"/>
      <c r="M469" s="104" t="s">
        <v>164</v>
      </c>
      <c r="N469" s="105">
        <v>5</v>
      </c>
      <c r="O469" s="105">
        <f>I447*N469/100</f>
        <v>0</v>
      </c>
      <c r="P469" s="88"/>
      <c r="Q469" s="89"/>
      <c r="R469" s="82">
        <f>Q469+Q470+Q471+Q472+Q473</f>
        <v>0</v>
      </c>
      <c r="S469" s="111" t="e">
        <f>Q469/R469*O469</f>
        <v>#DIV/0!</v>
      </c>
      <c r="T469" s="111" t="e">
        <f aca="true" t="shared" si="77" ref="T469:T479">S469/1.302</f>
        <v>#DIV/0!</v>
      </c>
      <c r="U469" s="111" t="e">
        <f aca="true" t="shared" si="78" ref="U469:U479">S469-T469</f>
        <v>#DIV/0!</v>
      </c>
    </row>
    <row r="470" spans="1:21" ht="12.75" customHeight="1">
      <c r="A470" s="159"/>
      <c r="B470" s="82"/>
      <c r="C470" s="82"/>
      <c r="D470" s="82"/>
      <c r="E470" s="82"/>
      <c r="F470" s="82"/>
      <c r="G470" s="82"/>
      <c r="H470" s="92"/>
      <c r="I470" s="82"/>
      <c r="J470" s="84"/>
      <c r="K470" s="93"/>
      <c r="L470" s="67"/>
      <c r="M470" s="104"/>
      <c r="N470" s="105"/>
      <c r="O470" s="105"/>
      <c r="P470" s="88"/>
      <c r="Q470" s="89"/>
      <c r="R470" s="82"/>
      <c r="S470" s="111" t="e">
        <f>Q470/R469*O469</f>
        <v>#DIV/0!</v>
      </c>
      <c r="T470" s="111" t="e">
        <f t="shared" si="77"/>
        <v>#DIV/0!</v>
      </c>
      <c r="U470" s="111" t="e">
        <f t="shared" si="78"/>
        <v>#DIV/0!</v>
      </c>
    </row>
    <row r="471" spans="1:21" ht="12.75" customHeight="1">
      <c r="A471" s="159"/>
      <c r="B471" s="82"/>
      <c r="C471" s="82"/>
      <c r="D471" s="82"/>
      <c r="E471" s="82"/>
      <c r="F471" s="82"/>
      <c r="G471" s="82"/>
      <c r="H471" s="92"/>
      <c r="I471" s="82"/>
      <c r="J471" s="84"/>
      <c r="K471" s="93"/>
      <c r="L471" s="67"/>
      <c r="M471" s="104"/>
      <c r="N471" s="105"/>
      <c r="O471" s="105"/>
      <c r="P471" s="88"/>
      <c r="Q471" s="89"/>
      <c r="R471" s="82"/>
      <c r="S471" s="111" t="e">
        <f>Q471/R469*O469</f>
        <v>#DIV/0!</v>
      </c>
      <c r="T471" s="111" t="e">
        <f t="shared" si="77"/>
        <v>#DIV/0!</v>
      </c>
      <c r="U471" s="111" t="e">
        <f t="shared" si="78"/>
        <v>#DIV/0!</v>
      </c>
    </row>
    <row r="472" spans="1:21" ht="12.75" customHeight="1">
      <c r="A472" s="159"/>
      <c r="B472" s="82"/>
      <c r="C472" s="82"/>
      <c r="D472" s="82"/>
      <c r="E472" s="82"/>
      <c r="F472" s="82"/>
      <c r="G472" s="82"/>
      <c r="H472" s="92"/>
      <c r="I472" s="82"/>
      <c r="J472" s="84"/>
      <c r="K472" s="93"/>
      <c r="L472" s="67"/>
      <c r="M472" s="104"/>
      <c r="N472" s="105"/>
      <c r="O472" s="105"/>
      <c r="P472" s="88"/>
      <c r="Q472" s="89"/>
      <c r="R472" s="82"/>
      <c r="S472" s="111" t="e">
        <f>Q472/R469*O469</f>
        <v>#DIV/0!</v>
      </c>
      <c r="T472" s="111" t="e">
        <f t="shared" si="77"/>
        <v>#DIV/0!</v>
      </c>
      <c r="U472" s="111" t="e">
        <f t="shared" si="78"/>
        <v>#DIV/0!</v>
      </c>
    </row>
    <row r="473" spans="1:21" ht="12.75" customHeight="1">
      <c r="A473" s="159"/>
      <c r="B473" s="82"/>
      <c r="C473" s="82"/>
      <c r="D473" s="82"/>
      <c r="E473" s="82"/>
      <c r="F473" s="82"/>
      <c r="G473" s="82"/>
      <c r="H473" s="92"/>
      <c r="I473" s="82"/>
      <c r="J473" s="84"/>
      <c r="K473" s="93"/>
      <c r="L473" s="67"/>
      <c r="M473" s="104"/>
      <c r="N473" s="105"/>
      <c r="O473" s="105"/>
      <c r="P473" s="88"/>
      <c r="Q473" s="89"/>
      <c r="R473" s="82"/>
      <c r="S473" s="111" t="e">
        <f>Q473/R469*O469</f>
        <v>#DIV/0!</v>
      </c>
      <c r="T473" s="111" t="e">
        <f t="shared" si="77"/>
        <v>#DIV/0!</v>
      </c>
      <c r="U473" s="111" t="e">
        <f t="shared" si="78"/>
        <v>#DIV/0!</v>
      </c>
    </row>
    <row r="474" spans="1:21" ht="12.75" customHeight="1">
      <c r="A474" s="159"/>
      <c r="B474" s="82"/>
      <c r="C474" s="82"/>
      <c r="D474" s="82"/>
      <c r="E474" s="82"/>
      <c r="F474" s="82"/>
      <c r="G474" s="82"/>
      <c r="H474" s="92"/>
      <c r="I474" s="82"/>
      <c r="J474" s="84"/>
      <c r="K474" s="93"/>
      <c r="L474" s="67"/>
      <c r="M474" s="104" t="s">
        <v>163</v>
      </c>
      <c r="N474" s="105">
        <v>5</v>
      </c>
      <c r="O474" s="105">
        <f>I447*N474/100</f>
        <v>0</v>
      </c>
      <c r="P474" s="88"/>
      <c r="Q474" s="89"/>
      <c r="R474" s="82">
        <f>Q474+Q475+Q476+Q477</f>
        <v>0</v>
      </c>
      <c r="S474" s="111" t="e">
        <f>Q474/R474*O474</f>
        <v>#DIV/0!</v>
      </c>
      <c r="T474" s="111" t="e">
        <f t="shared" si="77"/>
        <v>#DIV/0!</v>
      </c>
      <c r="U474" s="111" t="e">
        <f t="shared" si="78"/>
        <v>#DIV/0!</v>
      </c>
    </row>
    <row r="475" spans="1:21" ht="12.75" customHeight="1">
      <c r="A475" s="159"/>
      <c r="B475" s="82"/>
      <c r="C475" s="82"/>
      <c r="D475" s="82"/>
      <c r="E475" s="82"/>
      <c r="F475" s="82"/>
      <c r="G475" s="82"/>
      <c r="H475" s="92"/>
      <c r="I475" s="82"/>
      <c r="J475" s="84"/>
      <c r="K475" s="93"/>
      <c r="L475" s="67"/>
      <c r="M475" s="104"/>
      <c r="N475" s="105"/>
      <c r="O475" s="105"/>
      <c r="P475" s="88"/>
      <c r="Q475" s="89"/>
      <c r="R475" s="82"/>
      <c r="S475" s="111" t="e">
        <f>Q475/R474*O474</f>
        <v>#DIV/0!</v>
      </c>
      <c r="T475" s="111" t="e">
        <f t="shared" si="77"/>
        <v>#DIV/0!</v>
      </c>
      <c r="U475" s="111" t="e">
        <f t="shared" si="78"/>
        <v>#DIV/0!</v>
      </c>
    </row>
    <row r="476" spans="1:21" ht="12.75" customHeight="1">
      <c r="A476" s="159"/>
      <c r="B476" s="82"/>
      <c r="C476" s="82"/>
      <c r="D476" s="82"/>
      <c r="E476" s="82"/>
      <c r="F476" s="82"/>
      <c r="G476" s="82"/>
      <c r="H476" s="92"/>
      <c r="I476" s="82"/>
      <c r="J476" s="84"/>
      <c r="K476" s="93"/>
      <c r="L476" s="67"/>
      <c r="M476" s="104"/>
      <c r="N476" s="105"/>
      <c r="O476" s="105"/>
      <c r="P476" s="88"/>
      <c r="Q476" s="89"/>
      <c r="R476" s="82"/>
      <c r="S476" s="111" t="e">
        <f>Q476/R474*O474</f>
        <v>#DIV/0!</v>
      </c>
      <c r="T476" s="111" t="e">
        <f t="shared" si="77"/>
        <v>#DIV/0!</v>
      </c>
      <c r="U476" s="111" t="e">
        <f t="shared" si="78"/>
        <v>#DIV/0!</v>
      </c>
    </row>
    <row r="477" spans="1:21" ht="12.75" customHeight="1">
      <c r="A477" s="159"/>
      <c r="B477" s="82"/>
      <c r="C477" s="82"/>
      <c r="D477" s="82"/>
      <c r="E477" s="82"/>
      <c r="F477" s="82"/>
      <c r="G477" s="82"/>
      <c r="H477" s="92"/>
      <c r="I477" s="82"/>
      <c r="J477" s="84"/>
      <c r="K477" s="93"/>
      <c r="L477" s="67"/>
      <c r="M477" s="104"/>
      <c r="N477" s="105"/>
      <c r="O477" s="105"/>
      <c r="P477" s="88"/>
      <c r="Q477" s="89"/>
      <c r="R477" s="82"/>
      <c r="S477" s="111" t="e">
        <f>Q477/R474*O474</f>
        <v>#DIV/0!</v>
      </c>
      <c r="T477" s="111" t="e">
        <f t="shared" si="77"/>
        <v>#DIV/0!</v>
      </c>
      <c r="U477" s="111" t="e">
        <f t="shared" si="78"/>
        <v>#DIV/0!</v>
      </c>
    </row>
    <row r="478" spans="1:21" ht="12.75" customHeight="1">
      <c r="A478" s="159"/>
      <c r="B478" s="82"/>
      <c r="C478" s="82"/>
      <c r="D478" s="82"/>
      <c r="E478" s="82"/>
      <c r="F478" s="82"/>
      <c r="G478" s="82"/>
      <c r="H478" s="92"/>
      <c r="I478" s="82"/>
      <c r="J478" s="84"/>
      <c r="K478" s="93"/>
      <c r="L478" s="67"/>
      <c r="M478" s="104" t="s">
        <v>162</v>
      </c>
      <c r="N478" s="105">
        <v>1</v>
      </c>
      <c r="O478" s="105">
        <f>I447*N478/100</f>
        <v>0</v>
      </c>
      <c r="P478" s="88"/>
      <c r="Q478" s="89"/>
      <c r="R478" s="82">
        <f>Q478+Q479</f>
        <v>0</v>
      </c>
      <c r="S478" s="111" t="e">
        <f>Q478/R478*O478</f>
        <v>#DIV/0!</v>
      </c>
      <c r="T478" s="111" t="e">
        <f t="shared" si="77"/>
        <v>#DIV/0!</v>
      </c>
      <c r="U478" s="111" t="e">
        <f t="shared" si="78"/>
        <v>#DIV/0!</v>
      </c>
    </row>
    <row r="479" spans="1:21" ht="12.75" customHeight="1">
      <c r="A479" s="159"/>
      <c r="B479" s="82"/>
      <c r="C479" s="82"/>
      <c r="D479" s="82"/>
      <c r="E479" s="82"/>
      <c r="F479" s="82"/>
      <c r="G479" s="82"/>
      <c r="H479" s="92"/>
      <c r="I479" s="82"/>
      <c r="J479" s="84"/>
      <c r="K479" s="93"/>
      <c r="L479" s="75"/>
      <c r="M479" s="104"/>
      <c r="N479" s="105"/>
      <c r="O479" s="105"/>
      <c r="P479" s="88"/>
      <c r="Q479" s="89"/>
      <c r="R479" s="82"/>
      <c r="S479" s="111" t="e">
        <f>Q479/R478*O478</f>
        <v>#DIV/0!</v>
      </c>
      <c r="T479" s="111" t="e">
        <f t="shared" si="77"/>
        <v>#DIV/0!</v>
      </c>
      <c r="U479" s="111" t="e">
        <f t="shared" si="78"/>
        <v>#DIV/0!</v>
      </c>
    </row>
    <row r="480" spans="1:21" ht="12.75" customHeight="1">
      <c r="A480" s="159"/>
      <c r="B480" s="82"/>
      <c r="C480" s="82"/>
      <c r="D480" s="82"/>
      <c r="E480" s="82"/>
      <c r="F480" s="82"/>
      <c r="G480" s="82"/>
      <c r="H480" s="92"/>
      <c r="I480" s="82"/>
      <c r="J480" s="140" t="s">
        <v>26</v>
      </c>
      <c r="K480" s="141" t="s">
        <v>11</v>
      </c>
      <c r="L480" s="142"/>
      <c r="M480" s="143"/>
      <c r="N480" s="128">
        <v>4</v>
      </c>
      <c r="O480" s="128">
        <f>I447*N480/100</f>
        <v>0</v>
      </c>
      <c r="P480" s="88"/>
      <c r="Q480" s="89"/>
      <c r="R480" s="97"/>
      <c r="S480" s="111"/>
      <c r="T480" s="111"/>
      <c r="U480" s="111"/>
    </row>
    <row r="481" spans="1:21" ht="12.75" customHeight="1">
      <c r="A481" s="159"/>
      <c r="B481" s="82"/>
      <c r="C481" s="82"/>
      <c r="D481" s="82"/>
      <c r="E481" s="82"/>
      <c r="F481" s="82"/>
      <c r="G481" s="82"/>
      <c r="H481" s="92"/>
      <c r="I481" s="82"/>
      <c r="J481" s="140"/>
      <c r="K481" s="93" t="s">
        <v>10</v>
      </c>
      <c r="L481" s="144" t="s">
        <v>7</v>
      </c>
      <c r="M481" s="145"/>
      <c r="N481" s="105">
        <v>3</v>
      </c>
      <c r="O481" s="105">
        <f>I447*N481/100</f>
        <v>0</v>
      </c>
      <c r="P481" s="88"/>
      <c r="Q481" s="89"/>
      <c r="R481" s="82">
        <f>Q481+Q482+Q483+Q484</f>
        <v>0</v>
      </c>
      <c r="S481" s="111" t="e">
        <f>Q481/R481*O481</f>
        <v>#DIV/0!</v>
      </c>
      <c r="T481" s="111" t="e">
        <f aca="true" t="shared" si="79" ref="T481:T490">S481/1.302</f>
        <v>#DIV/0!</v>
      </c>
      <c r="U481" s="111" t="e">
        <f aca="true" t="shared" si="80" ref="U481:U490">S481-T481</f>
        <v>#DIV/0!</v>
      </c>
    </row>
    <row r="482" spans="1:21" ht="12.75" customHeight="1">
      <c r="A482" s="159"/>
      <c r="B482" s="82"/>
      <c r="C482" s="82"/>
      <c r="D482" s="82"/>
      <c r="E482" s="82"/>
      <c r="F482" s="82"/>
      <c r="G482" s="82"/>
      <c r="H482" s="92"/>
      <c r="I482" s="82"/>
      <c r="J482" s="140"/>
      <c r="K482" s="93"/>
      <c r="L482" s="146"/>
      <c r="M482" s="147"/>
      <c r="N482" s="105"/>
      <c r="O482" s="105"/>
      <c r="P482" s="88"/>
      <c r="Q482" s="89"/>
      <c r="R482" s="82"/>
      <c r="S482" s="111" t="e">
        <f>Q482/R481*O481</f>
        <v>#DIV/0!</v>
      </c>
      <c r="T482" s="111" t="e">
        <f t="shared" si="79"/>
        <v>#DIV/0!</v>
      </c>
      <c r="U482" s="111" t="e">
        <f t="shared" si="80"/>
        <v>#DIV/0!</v>
      </c>
    </row>
    <row r="483" spans="1:21" ht="12.75" customHeight="1">
      <c r="A483" s="159"/>
      <c r="B483" s="82"/>
      <c r="C483" s="82"/>
      <c r="D483" s="82"/>
      <c r="E483" s="82"/>
      <c r="F483" s="82"/>
      <c r="G483" s="82"/>
      <c r="H483" s="92"/>
      <c r="I483" s="82"/>
      <c r="J483" s="140"/>
      <c r="K483" s="93"/>
      <c r="L483" s="146"/>
      <c r="M483" s="147"/>
      <c r="N483" s="105"/>
      <c r="O483" s="105"/>
      <c r="P483" s="88"/>
      <c r="Q483" s="89"/>
      <c r="R483" s="82"/>
      <c r="S483" s="111" t="e">
        <f>Q483/R481*O481</f>
        <v>#DIV/0!</v>
      </c>
      <c r="T483" s="111" t="e">
        <f t="shared" si="79"/>
        <v>#DIV/0!</v>
      </c>
      <c r="U483" s="111" t="e">
        <f t="shared" si="80"/>
        <v>#DIV/0!</v>
      </c>
    </row>
    <row r="484" spans="1:21" ht="12.75" customHeight="1">
      <c r="A484" s="159"/>
      <c r="B484" s="82"/>
      <c r="C484" s="82"/>
      <c r="D484" s="82"/>
      <c r="E484" s="82"/>
      <c r="F484" s="82"/>
      <c r="G484" s="82"/>
      <c r="H484" s="92"/>
      <c r="I484" s="82"/>
      <c r="J484" s="140"/>
      <c r="K484" s="93"/>
      <c r="L484" s="148"/>
      <c r="M484" s="149"/>
      <c r="N484" s="105"/>
      <c r="O484" s="105"/>
      <c r="P484" s="88"/>
      <c r="Q484" s="89"/>
      <c r="R484" s="82"/>
      <c r="S484" s="111" t="e">
        <f>Q484/R481*O481</f>
        <v>#DIV/0!</v>
      </c>
      <c r="T484" s="111" t="e">
        <f t="shared" si="79"/>
        <v>#DIV/0!</v>
      </c>
      <c r="U484" s="111" t="e">
        <f t="shared" si="80"/>
        <v>#DIV/0!</v>
      </c>
    </row>
    <row r="485" spans="1:21" ht="12.75" customHeight="1">
      <c r="A485" s="159"/>
      <c r="B485" s="82"/>
      <c r="C485" s="82"/>
      <c r="D485" s="82"/>
      <c r="E485" s="82"/>
      <c r="F485" s="82"/>
      <c r="G485" s="82"/>
      <c r="H485" s="92"/>
      <c r="I485" s="82"/>
      <c r="J485" s="140"/>
      <c r="K485" s="93"/>
      <c r="L485" s="144" t="s">
        <v>8</v>
      </c>
      <c r="M485" s="145"/>
      <c r="N485" s="105">
        <v>1</v>
      </c>
      <c r="O485" s="105">
        <f>I447*N485/100</f>
        <v>0</v>
      </c>
      <c r="P485" s="88"/>
      <c r="Q485" s="89"/>
      <c r="R485" s="82">
        <f>Q485+Q486+Q487+Q488+Q489+Q490</f>
        <v>0</v>
      </c>
      <c r="S485" s="111" t="e">
        <f>Q485/R485*O485</f>
        <v>#DIV/0!</v>
      </c>
      <c r="T485" s="111" t="e">
        <f t="shared" si="79"/>
        <v>#DIV/0!</v>
      </c>
      <c r="U485" s="111" t="e">
        <f t="shared" si="80"/>
        <v>#DIV/0!</v>
      </c>
    </row>
    <row r="486" spans="1:21" ht="12.75" customHeight="1">
      <c r="A486" s="159"/>
      <c r="B486" s="82"/>
      <c r="C486" s="82"/>
      <c r="D486" s="82"/>
      <c r="E486" s="82"/>
      <c r="F486" s="82"/>
      <c r="G486" s="82"/>
      <c r="H486" s="92"/>
      <c r="I486" s="82"/>
      <c r="J486" s="140"/>
      <c r="K486" s="93"/>
      <c r="L486" s="146"/>
      <c r="M486" s="147"/>
      <c r="N486" s="105"/>
      <c r="O486" s="105"/>
      <c r="P486" s="88"/>
      <c r="Q486" s="89"/>
      <c r="R486" s="82"/>
      <c r="S486" s="111" t="e">
        <f>Q486/R485*O485</f>
        <v>#DIV/0!</v>
      </c>
      <c r="T486" s="111" t="e">
        <f t="shared" si="79"/>
        <v>#DIV/0!</v>
      </c>
      <c r="U486" s="111" t="e">
        <f t="shared" si="80"/>
        <v>#DIV/0!</v>
      </c>
    </row>
    <row r="487" spans="1:21" ht="12.75" customHeight="1">
      <c r="A487" s="159"/>
      <c r="B487" s="82"/>
      <c r="C487" s="82"/>
      <c r="D487" s="82"/>
      <c r="E487" s="82"/>
      <c r="F487" s="82"/>
      <c r="G487" s="82"/>
      <c r="H487" s="92"/>
      <c r="I487" s="82"/>
      <c r="J487" s="140"/>
      <c r="K487" s="93"/>
      <c r="L487" s="146"/>
      <c r="M487" s="147"/>
      <c r="N487" s="105"/>
      <c r="O487" s="105"/>
      <c r="P487" s="88"/>
      <c r="Q487" s="89"/>
      <c r="R487" s="82"/>
      <c r="S487" s="111" t="e">
        <f>Q487/R485*O485</f>
        <v>#DIV/0!</v>
      </c>
      <c r="T487" s="111" t="e">
        <f t="shared" si="79"/>
        <v>#DIV/0!</v>
      </c>
      <c r="U487" s="111" t="e">
        <f t="shared" si="80"/>
        <v>#DIV/0!</v>
      </c>
    </row>
    <row r="488" spans="1:21" ht="12.75" customHeight="1">
      <c r="A488" s="159"/>
      <c r="B488" s="82"/>
      <c r="C488" s="82"/>
      <c r="D488" s="82"/>
      <c r="E488" s="82"/>
      <c r="F488" s="82"/>
      <c r="G488" s="82"/>
      <c r="H488" s="92"/>
      <c r="I488" s="82"/>
      <c r="J488" s="140"/>
      <c r="K488" s="93"/>
      <c r="L488" s="146"/>
      <c r="M488" s="147"/>
      <c r="N488" s="105"/>
      <c r="O488" s="105"/>
      <c r="P488" s="88"/>
      <c r="Q488" s="89"/>
      <c r="R488" s="82"/>
      <c r="S488" s="111" t="e">
        <f>Q488/R485*O485</f>
        <v>#DIV/0!</v>
      </c>
      <c r="T488" s="111" t="e">
        <f t="shared" si="79"/>
        <v>#DIV/0!</v>
      </c>
      <c r="U488" s="111" t="e">
        <f t="shared" si="80"/>
        <v>#DIV/0!</v>
      </c>
    </row>
    <row r="489" spans="1:21" ht="12.75" customHeight="1">
      <c r="A489" s="159"/>
      <c r="B489" s="82"/>
      <c r="C489" s="82"/>
      <c r="D489" s="82"/>
      <c r="E489" s="82"/>
      <c r="F489" s="82"/>
      <c r="G489" s="82"/>
      <c r="H489" s="92"/>
      <c r="I489" s="82"/>
      <c r="J489" s="140"/>
      <c r="K489" s="93"/>
      <c r="L489" s="146"/>
      <c r="M489" s="147"/>
      <c r="N489" s="105"/>
      <c r="O489" s="105"/>
      <c r="P489" s="88"/>
      <c r="Q489" s="89"/>
      <c r="R489" s="82"/>
      <c r="S489" s="111" t="e">
        <f>Q489/R485*O485</f>
        <v>#DIV/0!</v>
      </c>
      <c r="T489" s="111" t="e">
        <f t="shared" si="79"/>
        <v>#DIV/0!</v>
      </c>
      <c r="U489" s="111" t="e">
        <f t="shared" si="80"/>
        <v>#DIV/0!</v>
      </c>
    </row>
    <row r="490" spans="1:21" ht="12.75" customHeight="1">
      <c r="A490" s="159"/>
      <c r="B490" s="82"/>
      <c r="C490" s="82"/>
      <c r="D490" s="82"/>
      <c r="E490" s="82"/>
      <c r="F490" s="82"/>
      <c r="G490" s="82"/>
      <c r="H490" s="116"/>
      <c r="I490" s="82"/>
      <c r="J490" s="140"/>
      <c r="K490" s="93"/>
      <c r="L490" s="148"/>
      <c r="M490" s="149"/>
      <c r="N490" s="105"/>
      <c r="O490" s="105"/>
      <c r="P490" s="88"/>
      <c r="Q490" s="89"/>
      <c r="R490" s="82"/>
      <c r="S490" s="111" t="e">
        <f>Q490/R485*O485</f>
        <v>#DIV/0!</v>
      </c>
      <c r="T490" s="111" t="e">
        <f t="shared" si="79"/>
        <v>#DIV/0!</v>
      </c>
      <c r="U490" s="111" t="e">
        <f t="shared" si="80"/>
        <v>#DIV/0!</v>
      </c>
    </row>
    <row r="491" spans="1:21" ht="12.75" customHeight="1">
      <c r="A491" s="166"/>
      <c r="B491" s="97"/>
      <c r="C491" s="97"/>
      <c r="D491" s="97"/>
      <c r="E491" s="150">
        <f>45%+2%*H492</f>
        <v>0.45</v>
      </c>
      <c r="F491" s="150">
        <f>55%-2%*H492</f>
        <v>0.55</v>
      </c>
      <c r="G491" s="97"/>
      <c r="H491" s="121"/>
      <c r="I491" s="97"/>
      <c r="J491" s="155"/>
      <c r="K491" s="156"/>
      <c r="L491" s="157"/>
      <c r="M491" s="158"/>
      <c r="N491" s="99"/>
      <c r="O491" s="99"/>
      <c r="P491" s="88"/>
      <c r="Q491" s="89"/>
      <c r="R491" s="97"/>
      <c r="S491" s="111"/>
      <c r="T491" s="111"/>
      <c r="U491" s="111"/>
    </row>
    <row r="492" spans="1:21" ht="12.75" customHeight="1">
      <c r="A492" s="159" t="s">
        <v>193</v>
      </c>
      <c r="B492" s="82"/>
      <c r="C492" s="82">
        <v>6000</v>
      </c>
      <c r="D492" s="82">
        <f>C492*B492</f>
        <v>0</v>
      </c>
      <c r="E492" s="82">
        <f>D492*E491</f>
        <v>0</v>
      </c>
      <c r="F492" s="82">
        <f>D492*F491</f>
        <v>0</v>
      </c>
      <c r="G492" s="82">
        <f>F492*0.15</f>
        <v>0</v>
      </c>
      <c r="H492" s="83"/>
      <c r="I492" s="82">
        <f>F492-G492</f>
        <v>0</v>
      </c>
      <c r="J492" s="84" t="s">
        <v>25</v>
      </c>
      <c r="K492" s="125" t="s">
        <v>5</v>
      </c>
      <c r="L492" s="126"/>
      <c r="M492" s="127"/>
      <c r="N492" s="128">
        <v>95</v>
      </c>
      <c r="O492" s="128">
        <f>I492*N492/100</f>
        <v>0</v>
      </c>
      <c r="P492" s="88"/>
      <c r="Q492" s="89"/>
      <c r="R492" s="88"/>
      <c r="S492" s="111"/>
      <c r="T492" s="111"/>
      <c r="U492" s="111"/>
    </row>
    <row r="493" spans="1:21" ht="12.75" customHeight="1">
      <c r="A493" s="159"/>
      <c r="B493" s="82"/>
      <c r="C493" s="82"/>
      <c r="D493" s="82"/>
      <c r="E493" s="82"/>
      <c r="F493" s="82"/>
      <c r="G493" s="82"/>
      <c r="H493" s="92"/>
      <c r="I493" s="82"/>
      <c r="J493" s="84"/>
      <c r="K493" s="93" t="s">
        <v>10</v>
      </c>
      <c r="L493" s="151" t="s">
        <v>7</v>
      </c>
      <c r="M493" s="152"/>
      <c r="N493" s="110">
        <v>43</v>
      </c>
      <c r="O493" s="170">
        <f>I492*N493/100</f>
        <v>0</v>
      </c>
      <c r="P493" s="88"/>
      <c r="Q493" s="89"/>
      <c r="R493" s="88"/>
      <c r="S493" s="111"/>
      <c r="T493" s="111"/>
      <c r="U493" s="111"/>
    </row>
    <row r="494" spans="1:21" ht="30" customHeight="1">
      <c r="A494" s="159"/>
      <c r="B494" s="82"/>
      <c r="C494" s="82"/>
      <c r="D494" s="82"/>
      <c r="E494" s="82"/>
      <c r="F494" s="82"/>
      <c r="G494" s="82"/>
      <c r="H494" s="92"/>
      <c r="I494" s="82"/>
      <c r="J494" s="84"/>
      <c r="K494" s="93"/>
      <c r="L494" s="68" t="s">
        <v>10</v>
      </c>
      <c r="M494" s="98" t="s">
        <v>165</v>
      </c>
      <c r="N494" s="170">
        <v>6</v>
      </c>
      <c r="O494" s="97">
        <f>I492*N494/100</f>
        <v>0</v>
      </c>
      <c r="P494" s="88"/>
      <c r="Q494" s="89"/>
      <c r="R494" s="88"/>
      <c r="S494" s="111">
        <f>O494</f>
        <v>0</v>
      </c>
      <c r="T494" s="111">
        <f aca="true" t="shared" si="81" ref="T494:T499">S494/1.302</f>
        <v>0</v>
      </c>
      <c r="U494" s="111">
        <f aca="true" t="shared" si="82" ref="U494:U499">S494-T494</f>
        <v>0</v>
      </c>
    </row>
    <row r="495" spans="1:21" ht="21" customHeight="1">
      <c r="A495" s="159"/>
      <c r="B495" s="82"/>
      <c r="C495" s="82"/>
      <c r="D495" s="82"/>
      <c r="E495" s="82"/>
      <c r="F495" s="82"/>
      <c r="G495" s="82"/>
      <c r="H495" s="92"/>
      <c r="I495" s="82"/>
      <c r="J495" s="84"/>
      <c r="K495" s="93"/>
      <c r="L495" s="68"/>
      <c r="M495" s="98" t="s">
        <v>167</v>
      </c>
      <c r="N495" s="170">
        <v>8</v>
      </c>
      <c r="O495" s="97">
        <f>I492*N495/100</f>
        <v>0</v>
      </c>
      <c r="P495" s="88"/>
      <c r="Q495" s="89"/>
      <c r="R495" s="88"/>
      <c r="S495" s="111">
        <f>O495</f>
        <v>0</v>
      </c>
      <c r="T495" s="111">
        <f t="shared" si="81"/>
        <v>0</v>
      </c>
      <c r="U495" s="111">
        <f t="shared" si="82"/>
        <v>0</v>
      </c>
    </row>
    <row r="496" spans="1:21" ht="17.25" customHeight="1">
      <c r="A496" s="159"/>
      <c r="B496" s="82"/>
      <c r="C496" s="82"/>
      <c r="D496" s="82"/>
      <c r="E496" s="82"/>
      <c r="F496" s="82"/>
      <c r="G496" s="82"/>
      <c r="H496" s="92"/>
      <c r="I496" s="82"/>
      <c r="J496" s="84"/>
      <c r="K496" s="93"/>
      <c r="L496" s="68"/>
      <c r="M496" s="104" t="s">
        <v>166</v>
      </c>
      <c r="N496" s="171">
        <v>24</v>
      </c>
      <c r="O496" s="82">
        <f>I492*N496/100</f>
        <v>0</v>
      </c>
      <c r="P496" s="88"/>
      <c r="Q496" s="89"/>
      <c r="R496" s="83">
        <f>Q496+Q498+Q497</f>
        <v>0</v>
      </c>
      <c r="S496" s="111" t="e">
        <f>Q496/R496*O496</f>
        <v>#DIV/0!</v>
      </c>
      <c r="T496" s="111" t="e">
        <f t="shared" si="81"/>
        <v>#DIV/0!</v>
      </c>
      <c r="U496" s="111" t="e">
        <f t="shared" si="82"/>
        <v>#DIV/0!</v>
      </c>
    </row>
    <row r="497" spans="1:21" ht="18" customHeight="1">
      <c r="A497" s="159"/>
      <c r="B497" s="82"/>
      <c r="C497" s="82"/>
      <c r="D497" s="82"/>
      <c r="E497" s="82"/>
      <c r="F497" s="82"/>
      <c r="G497" s="82"/>
      <c r="H497" s="92"/>
      <c r="I497" s="82"/>
      <c r="J497" s="84"/>
      <c r="K497" s="93"/>
      <c r="L497" s="68"/>
      <c r="M497" s="104"/>
      <c r="N497" s="171"/>
      <c r="O497" s="82"/>
      <c r="P497" s="88"/>
      <c r="Q497" s="89"/>
      <c r="R497" s="92"/>
      <c r="S497" s="111" t="e">
        <f>Q497/R496*O496</f>
        <v>#DIV/0!</v>
      </c>
      <c r="T497" s="111" t="e">
        <f t="shared" si="81"/>
        <v>#DIV/0!</v>
      </c>
      <c r="U497" s="111" t="e">
        <f t="shared" si="82"/>
        <v>#DIV/0!</v>
      </c>
    </row>
    <row r="498" spans="1:21" ht="17.25" customHeight="1">
      <c r="A498" s="159"/>
      <c r="B498" s="82"/>
      <c r="C498" s="82"/>
      <c r="D498" s="82"/>
      <c r="E498" s="82"/>
      <c r="F498" s="82"/>
      <c r="G498" s="82"/>
      <c r="H498" s="92"/>
      <c r="I498" s="82"/>
      <c r="J498" s="84"/>
      <c r="K498" s="93"/>
      <c r="L498" s="68"/>
      <c r="M498" s="104"/>
      <c r="N498" s="171"/>
      <c r="O498" s="82"/>
      <c r="P498" s="88"/>
      <c r="Q498" s="89"/>
      <c r="R498" s="116"/>
      <c r="S498" s="111" t="e">
        <f>Q498/R496*O496</f>
        <v>#DIV/0!</v>
      </c>
      <c r="T498" s="111" t="e">
        <f t="shared" si="81"/>
        <v>#DIV/0!</v>
      </c>
      <c r="U498" s="111" t="e">
        <f t="shared" si="82"/>
        <v>#DIV/0!</v>
      </c>
    </row>
    <row r="499" spans="1:21" ht="15" customHeight="1">
      <c r="A499" s="159"/>
      <c r="B499" s="82"/>
      <c r="C499" s="82"/>
      <c r="D499" s="82"/>
      <c r="E499" s="82"/>
      <c r="F499" s="82"/>
      <c r="G499" s="82"/>
      <c r="H499" s="92"/>
      <c r="I499" s="82"/>
      <c r="J499" s="84"/>
      <c r="K499" s="93"/>
      <c r="L499" s="68"/>
      <c r="M499" s="98" t="s">
        <v>19</v>
      </c>
      <c r="N499" s="170">
        <f>N493-N494-N495-N496</f>
        <v>5</v>
      </c>
      <c r="O499" s="97">
        <f>I492*N499/100</f>
        <v>0</v>
      </c>
      <c r="P499" s="88"/>
      <c r="Q499" s="89"/>
      <c r="R499" s="88"/>
      <c r="S499" s="111">
        <f>O499</f>
        <v>0</v>
      </c>
      <c r="T499" s="111">
        <f t="shared" si="81"/>
        <v>0</v>
      </c>
      <c r="U499" s="111">
        <f t="shared" si="82"/>
        <v>0</v>
      </c>
    </row>
    <row r="500" spans="1:21" ht="27.75" customHeight="1">
      <c r="A500" s="159"/>
      <c r="B500" s="82"/>
      <c r="C500" s="82"/>
      <c r="D500" s="82"/>
      <c r="E500" s="82"/>
      <c r="F500" s="82"/>
      <c r="G500" s="82"/>
      <c r="H500" s="92"/>
      <c r="I500" s="82"/>
      <c r="J500" s="84"/>
      <c r="K500" s="93"/>
      <c r="L500" s="151" t="s">
        <v>8</v>
      </c>
      <c r="M500" s="152"/>
      <c r="N500" s="110">
        <v>41</v>
      </c>
      <c r="O500" s="170">
        <f>I492*N500/100</f>
        <v>0</v>
      </c>
      <c r="P500" s="88"/>
      <c r="Q500" s="89"/>
      <c r="R500" s="88"/>
      <c r="S500" s="111"/>
      <c r="T500" s="111"/>
      <c r="U500" s="111"/>
    </row>
    <row r="501" spans="1:21" ht="12.75" customHeight="1">
      <c r="A501" s="159"/>
      <c r="B501" s="82"/>
      <c r="C501" s="82"/>
      <c r="D501" s="82"/>
      <c r="E501" s="82"/>
      <c r="F501" s="82"/>
      <c r="G501" s="82"/>
      <c r="H501" s="92"/>
      <c r="I501" s="82"/>
      <c r="J501" s="84"/>
      <c r="K501" s="93"/>
      <c r="L501" s="68" t="s">
        <v>10</v>
      </c>
      <c r="M501" s="98" t="s">
        <v>20</v>
      </c>
      <c r="N501" s="99">
        <v>4</v>
      </c>
      <c r="O501" s="99">
        <f>I492*N501/100</f>
        <v>0</v>
      </c>
      <c r="P501" s="88"/>
      <c r="Q501" s="89"/>
      <c r="R501" s="88"/>
      <c r="S501" s="111">
        <f>O501</f>
        <v>0</v>
      </c>
      <c r="T501" s="111">
        <f aca="true" t="shared" si="83" ref="T501:T511">S501/1.302</f>
        <v>0</v>
      </c>
      <c r="U501" s="111">
        <f aca="true" t="shared" si="84" ref="U501:U511">S501-T501</f>
        <v>0</v>
      </c>
    </row>
    <row r="502" spans="1:21" ht="12.75" customHeight="1">
      <c r="A502" s="159"/>
      <c r="B502" s="82"/>
      <c r="C502" s="82"/>
      <c r="D502" s="82"/>
      <c r="E502" s="82"/>
      <c r="F502" s="82"/>
      <c r="G502" s="82"/>
      <c r="H502" s="92"/>
      <c r="I502" s="82"/>
      <c r="J502" s="84"/>
      <c r="K502" s="93"/>
      <c r="L502" s="68"/>
      <c r="M502" s="104" t="s">
        <v>173</v>
      </c>
      <c r="N502" s="105">
        <v>19</v>
      </c>
      <c r="O502" s="105">
        <f>I492*N502/100</f>
        <v>0</v>
      </c>
      <c r="P502" s="88"/>
      <c r="Q502" s="89"/>
      <c r="R502" s="82">
        <f>Q502+Q504+Q505+Q503</f>
        <v>0</v>
      </c>
      <c r="S502" s="111" t="e">
        <f>Q502/R502*O502</f>
        <v>#DIV/0!</v>
      </c>
      <c r="T502" s="111" t="e">
        <f t="shared" si="83"/>
        <v>#DIV/0!</v>
      </c>
      <c r="U502" s="111" t="e">
        <f t="shared" si="84"/>
        <v>#DIV/0!</v>
      </c>
    </row>
    <row r="503" spans="1:21" ht="12.75" customHeight="1">
      <c r="A503" s="159"/>
      <c r="B503" s="82"/>
      <c r="C503" s="82"/>
      <c r="D503" s="82"/>
      <c r="E503" s="82"/>
      <c r="F503" s="82"/>
      <c r="G503" s="82"/>
      <c r="H503" s="92"/>
      <c r="I503" s="82"/>
      <c r="J503" s="84"/>
      <c r="K503" s="93"/>
      <c r="L503" s="68"/>
      <c r="M503" s="104"/>
      <c r="N503" s="105"/>
      <c r="O503" s="105"/>
      <c r="P503" s="88"/>
      <c r="Q503" s="89"/>
      <c r="R503" s="82"/>
      <c r="S503" s="111" t="e">
        <f>Q503/R502*O502</f>
        <v>#DIV/0!</v>
      </c>
      <c r="T503" s="111" t="e">
        <f t="shared" si="83"/>
        <v>#DIV/0!</v>
      </c>
      <c r="U503" s="111" t="e">
        <f t="shared" si="84"/>
        <v>#DIV/0!</v>
      </c>
    </row>
    <row r="504" spans="1:21" ht="12.75" customHeight="1">
      <c r="A504" s="159"/>
      <c r="B504" s="82"/>
      <c r="C504" s="82"/>
      <c r="D504" s="82"/>
      <c r="E504" s="82"/>
      <c r="F504" s="82"/>
      <c r="G504" s="82"/>
      <c r="H504" s="92"/>
      <c r="I504" s="82"/>
      <c r="J504" s="84"/>
      <c r="K504" s="93"/>
      <c r="L504" s="68"/>
      <c r="M504" s="104"/>
      <c r="N504" s="105"/>
      <c r="O504" s="105"/>
      <c r="P504" s="88"/>
      <c r="Q504" s="89"/>
      <c r="R504" s="82"/>
      <c r="S504" s="111" t="e">
        <f>Q504/R502*O502</f>
        <v>#DIV/0!</v>
      </c>
      <c r="T504" s="111" t="e">
        <f t="shared" si="83"/>
        <v>#DIV/0!</v>
      </c>
      <c r="U504" s="111" t="e">
        <f t="shared" si="84"/>
        <v>#DIV/0!</v>
      </c>
    </row>
    <row r="505" spans="1:21" ht="12.75" customHeight="1">
      <c r="A505" s="159"/>
      <c r="B505" s="82"/>
      <c r="C505" s="82"/>
      <c r="D505" s="82"/>
      <c r="E505" s="82"/>
      <c r="F505" s="82"/>
      <c r="G505" s="82"/>
      <c r="H505" s="92"/>
      <c r="I505" s="82"/>
      <c r="J505" s="84"/>
      <c r="K505" s="93"/>
      <c r="L505" s="68"/>
      <c r="M505" s="104"/>
      <c r="N505" s="105"/>
      <c r="O505" s="105"/>
      <c r="P505" s="88"/>
      <c r="Q505" s="89"/>
      <c r="R505" s="82"/>
      <c r="S505" s="111" t="e">
        <f>Q505/R502*O502</f>
        <v>#DIV/0!</v>
      </c>
      <c r="T505" s="111" t="e">
        <f t="shared" si="83"/>
        <v>#DIV/0!</v>
      </c>
      <c r="U505" s="111" t="e">
        <f t="shared" si="84"/>
        <v>#DIV/0!</v>
      </c>
    </row>
    <row r="506" spans="1:21" ht="12.75" customHeight="1">
      <c r="A506" s="159"/>
      <c r="B506" s="82"/>
      <c r="C506" s="82"/>
      <c r="D506" s="82"/>
      <c r="E506" s="82"/>
      <c r="F506" s="82"/>
      <c r="G506" s="82"/>
      <c r="H506" s="92"/>
      <c r="I506" s="82"/>
      <c r="J506" s="84"/>
      <c r="K506" s="93"/>
      <c r="L506" s="68"/>
      <c r="M506" s="98" t="s">
        <v>200</v>
      </c>
      <c r="N506" s="99">
        <v>4</v>
      </c>
      <c r="O506" s="99">
        <f>I492*N506/100</f>
        <v>0</v>
      </c>
      <c r="P506" s="88"/>
      <c r="Q506" s="89"/>
      <c r="R506" s="97"/>
      <c r="S506" s="111">
        <f>O506</f>
        <v>0</v>
      </c>
      <c r="T506" s="111">
        <f t="shared" si="83"/>
        <v>0</v>
      </c>
      <c r="U506" s="111">
        <f t="shared" si="84"/>
        <v>0</v>
      </c>
    </row>
    <row r="507" spans="1:21" ht="12.75" customHeight="1">
      <c r="A507" s="159"/>
      <c r="B507" s="82"/>
      <c r="C507" s="82"/>
      <c r="D507" s="82"/>
      <c r="E507" s="82"/>
      <c r="F507" s="82"/>
      <c r="G507" s="82"/>
      <c r="H507" s="92"/>
      <c r="I507" s="82"/>
      <c r="J507" s="84"/>
      <c r="K507" s="93"/>
      <c r="L507" s="68"/>
      <c r="M507" s="104" t="s">
        <v>23</v>
      </c>
      <c r="N507" s="105">
        <f>N500-N501-N502-N506</f>
        <v>14</v>
      </c>
      <c r="O507" s="105">
        <f>I492*N507/100</f>
        <v>0</v>
      </c>
      <c r="P507" s="88"/>
      <c r="Q507" s="89"/>
      <c r="R507" s="82">
        <f>Q507+Q508+Q509+Q510+Q511</f>
        <v>0</v>
      </c>
      <c r="S507" s="111" t="e">
        <f>Q507/R507*O507</f>
        <v>#DIV/0!</v>
      </c>
      <c r="T507" s="111" t="e">
        <f t="shared" si="83"/>
        <v>#DIV/0!</v>
      </c>
      <c r="U507" s="111" t="e">
        <f t="shared" si="84"/>
        <v>#DIV/0!</v>
      </c>
    </row>
    <row r="508" spans="1:21" ht="12.75" customHeight="1">
      <c r="A508" s="159"/>
      <c r="B508" s="82"/>
      <c r="C508" s="82"/>
      <c r="D508" s="82"/>
      <c r="E508" s="82"/>
      <c r="F508" s="82"/>
      <c r="G508" s="82"/>
      <c r="H508" s="92"/>
      <c r="I508" s="82"/>
      <c r="J508" s="84"/>
      <c r="K508" s="93"/>
      <c r="L508" s="68"/>
      <c r="M508" s="104"/>
      <c r="N508" s="105"/>
      <c r="O508" s="105"/>
      <c r="P508" s="88"/>
      <c r="Q508" s="89"/>
      <c r="R508" s="82"/>
      <c r="S508" s="111" t="e">
        <f>Q508/R507*O507</f>
        <v>#DIV/0!</v>
      </c>
      <c r="T508" s="111" t="e">
        <f t="shared" si="83"/>
        <v>#DIV/0!</v>
      </c>
      <c r="U508" s="111" t="e">
        <f t="shared" si="84"/>
        <v>#DIV/0!</v>
      </c>
    </row>
    <row r="509" spans="1:21" ht="12.75" customHeight="1">
      <c r="A509" s="159"/>
      <c r="B509" s="82"/>
      <c r="C509" s="82"/>
      <c r="D509" s="82"/>
      <c r="E509" s="82"/>
      <c r="F509" s="82"/>
      <c r="G509" s="82"/>
      <c r="H509" s="92"/>
      <c r="I509" s="82"/>
      <c r="J509" s="84"/>
      <c r="K509" s="93"/>
      <c r="L509" s="68"/>
      <c r="M509" s="104"/>
      <c r="N509" s="105"/>
      <c r="O509" s="105"/>
      <c r="P509" s="88"/>
      <c r="Q509" s="89"/>
      <c r="R509" s="82"/>
      <c r="S509" s="111" t="e">
        <f>Q509/R507*O507</f>
        <v>#DIV/0!</v>
      </c>
      <c r="T509" s="111" t="e">
        <f t="shared" si="83"/>
        <v>#DIV/0!</v>
      </c>
      <c r="U509" s="111" t="e">
        <f t="shared" si="84"/>
        <v>#DIV/0!</v>
      </c>
    </row>
    <row r="510" spans="1:21" ht="12.75" customHeight="1">
      <c r="A510" s="159"/>
      <c r="B510" s="82"/>
      <c r="C510" s="82"/>
      <c r="D510" s="82"/>
      <c r="E510" s="82"/>
      <c r="F510" s="82"/>
      <c r="G510" s="82"/>
      <c r="H510" s="92"/>
      <c r="I510" s="82"/>
      <c r="J510" s="84"/>
      <c r="K510" s="93"/>
      <c r="L510" s="68"/>
      <c r="M510" s="104"/>
      <c r="N510" s="105"/>
      <c r="O510" s="105"/>
      <c r="P510" s="88"/>
      <c r="Q510" s="89"/>
      <c r="R510" s="82"/>
      <c r="S510" s="111" t="e">
        <f>Q510/R507*O507</f>
        <v>#DIV/0!</v>
      </c>
      <c r="T510" s="111" t="e">
        <f t="shared" si="83"/>
        <v>#DIV/0!</v>
      </c>
      <c r="U510" s="111" t="e">
        <f t="shared" si="84"/>
        <v>#DIV/0!</v>
      </c>
    </row>
    <row r="511" spans="1:21" ht="12.75" customHeight="1">
      <c r="A511" s="159"/>
      <c r="B511" s="82"/>
      <c r="C511" s="82"/>
      <c r="D511" s="82"/>
      <c r="E511" s="82"/>
      <c r="F511" s="82"/>
      <c r="G511" s="82"/>
      <c r="H511" s="92"/>
      <c r="I511" s="82"/>
      <c r="J511" s="84"/>
      <c r="K511" s="93"/>
      <c r="L511" s="68"/>
      <c r="M511" s="104"/>
      <c r="N511" s="105"/>
      <c r="O511" s="105"/>
      <c r="P511" s="88"/>
      <c r="Q511" s="89"/>
      <c r="R511" s="82"/>
      <c r="S511" s="111" t="e">
        <f>Q511/R507*O507</f>
        <v>#DIV/0!</v>
      </c>
      <c r="T511" s="111" t="e">
        <f t="shared" si="83"/>
        <v>#DIV/0!</v>
      </c>
      <c r="U511" s="111" t="e">
        <f t="shared" si="84"/>
        <v>#DIV/0!</v>
      </c>
    </row>
    <row r="512" spans="1:21" ht="24" customHeight="1">
      <c r="A512" s="159"/>
      <c r="B512" s="82"/>
      <c r="C512" s="82"/>
      <c r="D512" s="82"/>
      <c r="E512" s="82"/>
      <c r="F512" s="82"/>
      <c r="G512" s="82"/>
      <c r="H512" s="92"/>
      <c r="I512" s="82"/>
      <c r="J512" s="84"/>
      <c r="K512" s="93"/>
      <c r="L512" s="151" t="s">
        <v>9</v>
      </c>
      <c r="M512" s="152"/>
      <c r="N512" s="110">
        <v>11</v>
      </c>
      <c r="O512" s="170">
        <f>I492*N512/100</f>
        <v>0</v>
      </c>
      <c r="P512" s="88"/>
      <c r="Q512" s="89"/>
      <c r="R512" s="88"/>
      <c r="S512" s="111"/>
      <c r="T512" s="111"/>
      <c r="U512" s="111"/>
    </row>
    <row r="513" spans="1:21" ht="24" customHeight="1">
      <c r="A513" s="159"/>
      <c r="B513" s="82"/>
      <c r="C513" s="82"/>
      <c r="D513" s="82"/>
      <c r="E513" s="82"/>
      <c r="F513" s="82"/>
      <c r="G513" s="82"/>
      <c r="H513" s="92"/>
      <c r="I513" s="82"/>
      <c r="J513" s="84"/>
      <c r="K513" s="93"/>
      <c r="L513" s="64" t="s">
        <v>10</v>
      </c>
      <c r="M513" s="153" t="s">
        <v>24</v>
      </c>
      <c r="N513" s="135">
        <v>1</v>
      </c>
      <c r="O513" s="97">
        <f>I492*N513/100</f>
        <v>0</v>
      </c>
      <c r="P513" s="88"/>
      <c r="Q513" s="89"/>
      <c r="R513" s="88"/>
      <c r="S513" s="111"/>
      <c r="T513" s="111"/>
      <c r="U513" s="111"/>
    </row>
    <row r="514" spans="1:21" ht="12.75" customHeight="1">
      <c r="A514" s="159"/>
      <c r="B514" s="82"/>
      <c r="C514" s="82"/>
      <c r="D514" s="82"/>
      <c r="E514" s="82"/>
      <c r="F514" s="82"/>
      <c r="G514" s="82"/>
      <c r="H514" s="92"/>
      <c r="I514" s="82"/>
      <c r="J514" s="84"/>
      <c r="K514" s="93"/>
      <c r="L514" s="67"/>
      <c r="M514" s="104" t="s">
        <v>164</v>
      </c>
      <c r="N514" s="136">
        <v>4.5</v>
      </c>
      <c r="O514" s="82">
        <f>I492*N514/100</f>
        <v>0</v>
      </c>
      <c r="P514" s="88"/>
      <c r="Q514" s="89"/>
      <c r="R514" s="82">
        <f>Q514+Q515+Q516+Q517+Q518</f>
        <v>0</v>
      </c>
      <c r="S514" s="111" t="e">
        <f>Q514/R514*O514</f>
        <v>#DIV/0!</v>
      </c>
      <c r="T514" s="111" t="e">
        <f aca="true" t="shared" si="85" ref="T514:T524">S514/1.302</f>
        <v>#DIV/0!</v>
      </c>
      <c r="U514" s="111" t="e">
        <f aca="true" t="shared" si="86" ref="U514:U524">S514-T514</f>
        <v>#DIV/0!</v>
      </c>
    </row>
    <row r="515" spans="1:21" ht="12.75" customHeight="1">
      <c r="A515" s="159"/>
      <c r="B515" s="82"/>
      <c r="C515" s="82"/>
      <c r="D515" s="82"/>
      <c r="E515" s="82"/>
      <c r="F515" s="82"/>
      <c r="G515" s="82"/>
      <c r="H515" s="92"/>
      <c r="I515" s="82"/>
      <c r="J515" s="84"/>
      <c r="K515" s="93"/>
      <c r="L515" s="67"/>
      <c r="M515" s="104"/>
      <c r="N515" s="136"/>
      <c r="O515" s="82"/>
      <c r="P515" s="88"/>
      <c r="Q515" s="89"/>
      <c r="R515" s="82"/>
      <c r="S515" s="111" t="e">
        <f>Q515/R514*O514</f>
        <v>#DIV/0!</v>
      </c>
      <c r="T515" s="111" t="e">
        <f t="shared" si="85"/>
        <v>#DIV/0!</v>
      </c>
      <c r="U515" s="111" t="e">
        <f t="shared" si="86"/>
        <v>#DIV/0!</v>
      </c>
    </row>
    <row r="516" spans="1:21" ht="12.75" customHeight="1">
      <c r="A516" s="159"/>
      <c r="B516" s="82"/>
      <c r="C516" s="82"/>
      <c r="D516" s="82"/>
      <c r="E516" s="82"/>
      <c r="F516" s="82"/>
      <c r="G516" s="82"/>
      <c r="H516" s="92"/>
      <c r="I516" s="82"/>
      <c r="J516" s="84"/>
      <c r="K516" s="93"/>
      <c r="L516" s="67"/>
      <c r="M516" s="104"/>
      <c r="N516" s="136"/>
      <c r="O516" s="82"/>
      <c r="P516" s="88"/>
      <c r="Q516" s="89"/>
      <c r="R516" s="82"/>
      <c r="S516" s="111" t="e">
        <f>Q516/R514*O514</f>
        <v>#DIV/0!</v>
      </c>
      <c r="T516" s="111" t="e">
        <f t="shared" si="85"/>
        <v>#DIV/0!</v>
      </c>
      <c r="U516" s="111" t="e">
        <f t="shared" si="86"/>
        <v>#DIV/0!</v>
      </c>
    </row>
    <row r="517" spans="1:21" ht="12.75" customHeight="1">
      <c r="A517" s="159"/>
      <c r="B517" s="82"/>
      <c r="C517" s="82"/>
      <c r="D517" s="82"/>
      <c r="E517" s="82"/>
      <c r="F517" s="82"/>
      <c r="G517" s="82"/>
      <c r="H517" s="92"/>
      <c r="I517" s="82"/>
      <c r="J517" s="84"/>
      <c r="K517" s="93"/>
      <c r="L517" s="67"/>
      <c r="M517" s="104"/>
      <c r="N517" s="136"/>
      <c r="O517" s="82"/>
      <c r="P517" s="88"/>
      <c r="Q517" s="89"/>
      <c r="R517" s="82"/>
      <c r="S517" s="111" t="e">
        <f>Q517/R514*O514</f>
        <v>#DIV/0!</v>
      </c>
      <c r="T517" s="111" t="e">
        <f t="shared" si="85"/>
        <v>#DIV/0!</v>
      </c>
      <c r="U517" s="111" t="e">
        <f t="shared" si="86"/>
        <v>#DIV/0!</v>
      </c>
    </row>
    <row r="518" spans="1:21" ht="12.75" customHeight="1">
      <c r="A518" s="159"/>
      <c r="B518" s="82"/>
      <c r="C518" s="82"/>
      <c r="D518" s="82"/>
      <c r="E518" s="82"/>
      <c r="F518" s="82"/>
      <c r="G518" s="82"/>
      <c r="H518" s="92"/>
      <c r="I518" s="82"/>
      <c r="J518" s="84"/>
      <c r="K518" s="93"/>
      <c r="L518" s="67"/>
      <c r="M518" s="104"/>
      <c r="N518" s="136"/>
      <c r="O518" s="82"/>
      <c r="P518" s="88"/>
      <c r="Q518" s="89"/>
      <c r="R518" s="82"/>
      <c r="S518" s="111" t="e">
        <f>Q518/R514*O514</f>
        <v>#DIV/0!</v>
      </c>
      <c r="T518" s="111" t="e">
        <f t="shared" si="85"/>
        <v>#DIV/0!</v>
      </c>
      <c r="U518" s="111" t="e">
        <f t="shared" si="86"/>
        <v>#DIV/0!</v>
      </c>
    </row>
    <row r="519" spans="1:21" ht="12.75" customHeight="1">
      <c r="A519" s="159"/>
      <c r="B519" s="82"/>
      <c r="C519" s="82"/>
      <c r="D519" s="82"/>
      <c r="E519" s="82"/>
      <c r="F519" s="82"/>
      <c r="G519" s="82"/>
      <c r="H519" s="92"/>
      <c r="I519" s="82"/>
      <c r="J519" s="84"/>
      <c r="K519" s="93"/>
      <c r="L519" s="67"/>
      <c r="M519" s="104" t="s">
        <v>163</v>
      </c>
      <c r="N519" s="136">
        <v>4.5</v>
      </c>
      <c r="O519" s="82">
        <f>I492*N519/100</f>
        <v>0</v>
      </c>
      <c r="P519" s="88"/>
      <c r="Q519" s="89"/>
      <c r="R519" s="82">
        <f>Q519+Q520+Q521+Q522</f>
        <v>0</v>
      </c>
      <c r="S519" s="111" t="e">
        <f>Q519/R519*O519</f>
        <v>#DIV/0!</v>
      </c>
      <c r="T519" s="111" t="e">
        <f t="shared" si="85"/>
        <v>#DIV/0!</v>
      </c>
      <c r="U519" s="111" t="e">
        <f t="shared" si="86"/>
        <v>#DIV/0!</v>
      </c>
    </row>
    <row r="520" spans="1:21" ht="12.75" customHeight="1">
      <c r="A520" s="159"/>
      <c r="B520" s="82"/>
      <c r="C520" s="82"/>
      <c r="D520" s="82"/>
      <c r="E520" s="82"/>
      <c r="F520" s="82"/>
      <c r="G520" s="82"/>
      <c r="H520" s="92"/>
      <c r="I520" s="82"/>
      <c r="J520" s="84"/>
      <c r="K520" s="93"/>
      <c r="L520" s="67"/>
      <c r="M520" s="104"/>
      <c r="N520" s="136"/>
      <c r="O520" s="82"/>
      <c r="P520" s="88"/>
      <c r="Q520" s="89"/>
      <c r="R520" s="82"/>
      <c r="S520" s="111" t="e">
        <f>Q520/R519*O519</f>
        <v>#DIV/0!</v>
      </c>
      <c r="T520" s="111" t="e">
        <f t="shared" si="85"/>
        <v>#DIV/0!</v>
      </c>
      <c r="U520" s="111" t="e">
        <f t="shared" si="86"/>
        <v>#DIV/0!</v>
      </c>
    </row>
    <row r="521" spans="1:21" ht="12.75" customHeight="1">
      <c r="A521" s="159"/>
      <c r="B521" s="82"/>
      <c r="C521" s="82"/>
      <c r="D521" s="82"/>
      <c r="E521" s="82"/>
      <c r="F521" s="82"/>
      <c r="G521" s="82"/>
      <c r="H521" s="92"/>
      <c r="I521" s="82"/>
      <c r="J521" s="84"/>
      <c r="K521" s="93"/>
      <c r="L521" s="67"/>
      <c r="M521" s="104"/>
      <c r="N521" s="136"/>
      <c r="O521" s="82"/>
      <c r="P521" s="88"/>
      <c r="Q521" s="89"/>
      <c r="R521" s="82"/>
      <c r="S521" s="111" t="e">
        <f>Q521/R519*O519</f>
        <v>#DIV/0!</v>
      </c>
      <c r="T521" s="111" t="e">
        <f t="shared" si="85"/>
        <v>#DIV/0!</v>
      </c>
      <c r="U521" s="111" t="e">
        <f t="shared" si="86"/>
        <v>#DIV/0!</v>
      </c>
    </row>
    <row r="522" spans="1:21" ht="12.75" customHeight="1">
      <c r="A522" s="159"/>
      <c r="B522" s="82"/>
      <c r="C522" s="82"/>
      <c r="D522" s="82"/>
      <c r="E522" s="82"/>
      <c r="F522" s="82"/>
      <c r="G522" s="82"/>
      <c r="H522" s="92"/>
      <c r="I522" s="82"/>
      <c r="J522" s="84"/>
      <c r="K522" s="93"/>
      <c r="L522" s="67"/>
      <c r="M522" s="104"/>
      <c r="N522" s="136"/>
      <c r="O522" s="82"/>
      <c r="P522" s="88"/>
      <c r="Q522" s="89"/>
      <c r="R522" s="82"/>
      <c r="S522" s="111" t="e">
        <f>Q522/R519*O519</f>
        <v>#DIV/0!</v>
      </c>
      <c r="T522" s="111" t="e">
        <f t="shared" si="85"/>
        <v>#DIV/0!</v>
      </c>
      <c r="U522" s="111" t="e">
        <f t="shared" si="86"/>
        <v>#DIV/0!</v>
      </c>
    </row>
    <row r="523" spans="1:21" ht="12.75" customHeight="1">
      <c r="A523" s="159"/>
      <c r="B523" s="82"/>
      <c r="C523" s="82"/>
      <c r="D523" s="82"/>
      <c r="E523" s="82"/>
      <c r="F523" s="82"/>
      <c r="G523" s="82"/>
      <c r="H523" s="92"/>
      <c r="I523" s="82"/>
      <c r="J523" s="84"/>
      <c r="K523" s="93"/>
      <c r="L523" s="67"/>
      <c r="M523" s="104" t="s">
        <v>162</v>
      </c>
      <c r="N523" s="136">
        <v>1</v>
      </c>
      <c r="O523" s="82">
        <f>I492*N523/100</f>
        <v>0</v>
      </c>
      <c r="P523" s="88"/>
      <c r="Q523" s="89"/>
      <c r="R523" s="82">
        <f>Q523+Q524</f>
        <v>0</v>
      </c>
      <c r="S523" s="111" t="e">
        <f>Q523/R523*O523</f>
        <v>#DIV/0!</v>
      </c>
      <c r="T523" s="111" t="e">
        <f t="shared" si="85"/>
        <v>#DIV/0!</v>
      </c>
      <c r="U523" s="111" t="e">
        <f t="shared" si="86"/>
        <v>#DIV/0!</v>
      </c>
    </row>
    <row r="524" spans="1:21" ht="12.75" customHeight="1">
      <c r="A524" s="159"/>
      <c r="B524" s="82"/>
      <c r="C524" s="82"/>
      <c r="D524" s="82"/>
      <c r="E524" s="82"/>
      <c r="F524" s="82"/>
      <c r="G524" s="82"/>
      <c r="H524" s="92"/>
      <c r="I524" s="82"/>
      <c r="J524" s="84"/>
      <c r="K524" s="93"/>
      <c r="L524" s="75"/>
      <c r="M524" s="104"/>
      <c r="N524" s="136"/>
      <c r="O524" s="82"/>
      <c r="P524" s="88"/>
      <c r="Q524" s="89"/>
      <c r="R524" s="82"/>
      <c r="S524" s="111" t="e">
        <f>Q524/R523*O523</f>
        <v>#DIV/0!</v>
      </c>
      <c r="T524" s="111" t="e">
        <f t="shared" si="85"/>
        <v>#DIV/0!</v>
      </c>
      <c r="U524" s="111" t="e">
        <f t="shared" si="86"/>
        <v>#DIV/0!</v>
      </c>
    </row>
    <row r="525" spans="1:21" ht="12.75" customHeight="1">
      <c r="A525" s="159"/>
      <c r="B525" s="82"/>
      <c r="C525" s="82"/>
      <c r="D525" s="82"/>
      <c r="E525" s="82"/>
      <c r="F525" s="82"/>
      <c r="G525" s="82"/>
      <c r="H525" s="92"/>
      <c r="I525" s="82"/>
      <c r="J525" s="140" t="s">
        <v>26</v>
      </c>
      <c r="K525" s="167" t="s">
        <v>11</v>
      </c>
      <c r="L525" s="168"/>
      <c r="M525" s="169"/>
      <c r="N525" s="110">
        <v>8</v>
      </c>
      <c r="O525" s="110">
        <f>I492*N525/100</f>
        <v>0</v>
      </c>
      <c r="P525" s="88"/>
      <c r="Q525" s="89"/>
      <c r="R525" s="97"/>
      <c r="S525" s="111"/>
      <c r="T525" s="111"/>
      <c r="U525" s="111"/>
    </row>
    <row r="526" spans="1:21" ht="12.75" customHeight="1">
      <c r="A526" s="159"/>
      <c r="B526" s="82"/>
      <c r="C526" s="82"/>
      <c r="D526" s="82"/>
      <c r="E526" s="82"/>
      <c r="F526" s="82"/>
      <c r="G526" s="82"/>
      <c r="H526" s="92"/>
      <c r="I526" s="82"/>
      <c r="J526" s="140"/>
      <c r="K526" s="93" t="s">
        <v>10</v>
      </c>
      <c r="L526" s="144" t="s">
        <v>7</v>
      </c>
      <c r="M526" s="145"/>
      <c r="N526" s="105">
        <v>8</v>
      </c>
      <c r="O526" s="105">
        <f>I492*N526/100</f>
        <v>0</v>
      </c>
      <c r="P526" s="88"/>
      <c r="Q526" s="89"/>
      <c r="R526" s="82">
        <f>Q526+Q527+Q528+Q529</f>
        <v>0</v>
      </c>
      <c r="S526" s="111" t="e">
        <f>Q526/R526*O526</f>
        <v>#DIV/0!</v>
      </c>
      <c r="T526" s="111" t="e">
        <f aca="true" t="shared" si="87" ref="T526:T535">S526/1.302</f>
        <v>#DIV/0!</v>
      </c>
      <c r="U526" s="111" t="e">
        <f aca="true" t="shared" si="88" ref="U526:U535">S526-T526</f>
        <v>#DIV/0!</v>
      </c>
    </row>
    <row r="527" spans="1:21" ht="12.75" customHeight="1">
      <c r="A527" s="159"/>
      <c r="B527" s="82"/>
      <c r="C527" s="82"/>
      <c r="D527" s="82"/>
      <c r="E527" s="82"/>
      <c r="F527" s="82"/>
      <c r="G527" s="82"/>
      <c r="H527" s="92"/>
      <c r="I527" s="82"/>
      <c r="J527" s="140"/>
      <c r="K527" s="93"/>
      <c r="L527" s="146"/>
      <c r="M527" s="147"/>
      <c r="N527" s="105"/>
      <c r="O527" s="105"/>
      <c r="P527" s="88"/>
      <c r="Q527" s="89"/>
      <c r="R527" s="82"/>
      <c r="S527" s="111" t="e">
        <f>Q527/R526*O526</f>
        <v>#DIV/0!</v>
      </c>
      <c r="T527" s="111" t="e">
        <f t="shared" si="87"/>
        <v>#DIV/0!</v>
      </c>
      <c r="U527" s="111" t="e">
        <f t="shared" si="88"/>
        <v>#DIV/0!</v>
      </c>
    </row>
    <row r="528" spans="1:21" ht="12.75" customHeight="1">
      <c r="A528" s="159"/>
      <c r="B528" s="82"/>
      <c r="C528" s="82"/>
      <c r="D528" s="82"/>
      <c r="E528" s="82"/>
      <c r="F528" s="82"/>
      <c r="G528" s="82"/>
      <c r="H528" s="92"/>
      <c r="I528" s="82"/>
      <c r="J528" s="140"/>
      <c r="K528" s="93"/>
      <c r="L528" s="146"/>
      <c r="M528" s="147"/>
      <c r="N528" s="105"/>
      <c r="O528" s="105"/>
      <c r="P528" s="88"/>
      <c r="Q528" s="89"/>
      <c r="R528" s="82"/>
      <c r="S528" s="111" t="e">
        <f>Q528/R526*O526</f>
        <v>#DIV/0!</v>
      </c>
      <c r="T528" s="111" t="e">
        <f t="shared" si="87"/>
        <v>#DIV/0!</v>
      </c>
      <c r="U528" s="111" t="e">
        <f t="shared" si="88"/>
        <v>#DIV/0!</v>
      </c>
    </row>
    <row r="529" spans="1:21" ht="12.75" customHeight="1">
      <c r="A529" s="159"/>
      <c r="B529" s="82"/>
      <c r="C529" s="82"/>
      <c r="D529" s="82"/>
      <c r="E529" s="82"/>
      <c r="F529" s="82"/>
      <c r="G529" s="82"/>
      <c r="H529" s="92"/>
      <c r="I529" s="82"/>
      <c r="J529" s="140"/>
      <c r="K529" s="93"/>
      <c r="L529" s="148"/>
      <c r="M529" s="149"/>
      <c r="N529" s="105"/>
      <c r="O529" s="105"/>
      <c r="P529" s="88"/>
      <c r="Q529" s="89"/>
      <c r="R529" s="82"/>
      <c r="S529" s="111" t="e">
        <f>Q529/R526*O526</f>
        <v>#DIV/0!</v>
      </c>
      <c r="T529" s="111" t="e">
        <f t="shared" si="87"/>
        <v>#DIV/0!</v>
      </c>
      <c r="U529" s="111" t="e">
        <f t="shared" si="88"/>
        <v>#DIV/0!</v>
      </c>
    </row>
    <row r="530" spans="1:21" ht="12.75" customHeight="1">
      <c r="A530" s="159"/>
      <c r="B530" s="82"/>
      <c r="C530" s="82"/>
      <c r="D530" s="82"/>
      <c r="E530" s="82"/>
      <c r="F530" s="82"/>
      <c r="G530" s="82"/>
      <c r="H530" s="92"/>
      <c r="I530" s="82"/>
      <c r="J530" s="140"/>
      <c r="K530" s="93"/>
      <c r="L530" s="144" t="s">
        <v>8</v>
      </c>
      <c r="M530" s="145"/>
      <c r="N530" s="105">
        <v>0</v>
      </c>
      <c r="O530" s="105">
        <f>I492*N530/100</f>
        <v>0</v>
      </c>
      <c r="P530" s="88"/>
      <c r="Q530" s="89"/>
      <c r="R530" s="82">
        <f>Q530+Q531+Q532+Q533+Q534+Q535</f>
        <v>0</v>
      </c>
      <c r="S530" s="111" t="e">
        <f>Q530/R530*O530</f>
        <v>#DIV/0!</v>
      </c>
      <c r="T530" s="111" t="e">
        <f t="shared" si="87"/>
        <v>#DIV/0!</v>
      </c>
      <c r="U530" s="111" t="e">
        <f t="shared" si="88"/>
        <v>#DIV/0!</v>
      </c>
    </row>
    <row r="531" spans="1:21" ht="12.75" customHeight="1">
      <c r="A531" s="159"/>
      <c r="B531" s="82"/>
      <c r="C531" s="82"/>
      <c r="D531" s="82"/>
      <c r="E531" s="82"/>
      <c r="F531" s="82"/>
      <c r="G531" s="82"/>
      <c r="H531" s="92"/>
      <c r="I531" s="82"/>
      <c r="J531" s="140"/>
      <c r="K531" s="93"/>
      <c r="L531" s="146"/>
      <c r="M531" s="147"/>
      <c r="N531" s="105"/>
      <c r="O531" s="105"/>
      <c r="P531" s="88"/>
      <c r="Q531" s="89"/>
      <c r="R531" s="82"/>
      <c r="S531" s="111" t="e">
        <f>Q531/R530*O530</f>
        <v>#DIV/0!</v>
      </c>
      <c r="T531" s="111" t="e">
        <f t="shared" si="87"/>
        <v>#DIV/0!</v>
      </c>
      <c r="U531" s="111" t="e">
        <f t="shared" si="88"/>
        <v>#DIV/0!</v>
      </c>
    </row>
    <row r="532" spans="1:21" ht="12.75" customHeight="1">
      <c r="A532" s="159"/>
      <c r="B532" s="82"/>
      <c r="C532" s="82"/>
      <c r="D532" s="82"/>
      <c r="E532" s="82"/>
      <c r="F532" s="82"/>
      <c r="G532" s="82"/>
      <c r="H532" s="92"/>
      <c r="I532" s="82"/>
      <c r="J532" s="140"/>
      <c r="K532" s="93"/>
      <c r="L532" s="146"/>
      <c r="M532" s="147"/>
      <c r="N532" s="105"/>
      <c r="O532" s="105"/>
      <c r="P532" s="88"/>
      <c r="Q532" s="89"/>
      <c r="R532" s="82"/>
      <c r="S532" s="111" t="e">
        <f>Q532/R530*O530</f>
        <v>#DIV/0!</v>
      </c>
      <c r="T532" s="111" t="e">
        <f t="shared" si="87"/>
        <v>#DIV/0!</v>
      </c>
      <c r="U532" s="111" t="e">
        <f t="shared" si="88"/>
        <v>#DIV/0!</v>
      </c>
    </row>
    <row r="533" spans="1:21" ht="12.75" customHeight="1">
      <c r="A533" s="159"/>
      <c r="B533" s="82"/>
      <c r="C533" s="82"/>
      <c r="D533" s="82"/>
      <c r="E533" s="82"/>
      <c r="F533" s="82"/>
      <c r="G533" s="82"/>
      <c r="H533" s="92"/>
      <c r="I533" s="82"/>
      <c r="J533" s="140"/>
      <c r="K533" s="93"/>
      <c r="L533" s="146"/>
      <c r="M533" s="147"/>
      <c r="N533" s="105"/>
      <c r="O533" s="105"/>
      <c r="P533" s="88"/>
      <c r="Q533" s="89"/>
      <c r="R533" s="82"/>
      <c r="S533" s="111" t="e">
        <f>Q533/R530*O530</f>
        <v>#DIV/0!</v>
      </c>
      <c r="T533" s="111" t="e">
        <f t="shared" si="87"/>
        <v>#DIV/0!</v>
      </c>
      <c r="U533" s="111" t="e">
        <f t="shared" si="88"/>
        <v>#DIV/0!</v>
      </c>
    </row>
    <row r="534" spans="1:21" ht="12.75" customHeight="1">
      <c r="A534" s="159"/>
      <c r="B534" s="82"/>
      <c r="C534" s="82"/>
      <c r="D534" s="82"/>
      <c r="E534" s="82"/>
      <c r="F534" s="82"/>
      <c r="G534" s="82"/>
      <c r="H534" s="92"/>
      <c r="I534" s="82"/>
      <c r="J534" s="140"/>
      <c r="K534" s="93"/>
      <c r="L534" s="146"/>
      <c r="M534" s="147"/>
      <c r="N534" s="105"/>
      <c r="O534" s="105"/>
      <c r="P534" s="88"/>
      <c r="Q534" s="89"/>
      <c r="R534" s="82"/>
      <c r="S534" s="111" t="e">
        <f>Q534/R530*O530</f>
        <v>#DIV/0!</v>
      </c>
      <c r="T534" s="111" t="e">
        <f t="shared" si="87"/>
        <v>#DIV/0!</v>
      </c>
      <c r="U534" s="111" t="e">
        <f t="shared" si="88"/>
        <v>#DIV/0!</v>
      </c>
    </row>
    <row r="535" spans="1:21" ht="12.75" customHeight="1">
      <c r="A535" s="159"/>
      <c r="B535" s="82"/>
      <c r="C535" s="82"/>
      <c r="D535" s="82"/>
      <c r="E535" s="82"/>
      <c r="F535" s="82"/>
      <c r="G535" s="82"/>
      <c r="H535" s="116"/>
      <c r="I535" s="82"/>
      <c r="J535" s="140"/>
      <c r="K535" s="93"/>
      <c r="L535" s="148"/>
      <c r="M535" s="149"/>
      <c r="N535" s="105"/>
      <c r="O535" s="105"/>
      <c r="P535" s="88"/>
      <c r="Q535" s="89"/>
      <c r="R535" s="82"/>
      <c r="S535" s="111" t="e">
        <f>Q535/R530*O530</f>
        <v>#DIV/0!</v>
      </c>
      <c r="T535" s="111" t="e">
        <f t="shared" si="87"/>
        <v>#DIV/0!</v>
      </c>
      <c r="U535" s="111" t="e">
        <f t="shared" si="88"/>
        <v>#DIV/0!</v>
      </c>
    </row>
    <row r="536" spans="1:21" ht="12.75" customHeight="1">
      <c r="A536" s="166"/>
      <c r="B536" s="97"/>
      <c r="C536" s="97"/>
      <c r="D536" s="97"/>
      <c r="E536" s="150">
        <f>45%+2%*H537</f>
        <v>0.45</v>
      </c>
      <c r="F536" s="150">
        <f>55%-2%*H537</f>
        <v>0.55</v>
      </c>
      <c r="G536" s="97"/>
      <c r="H536" s="121"/>
      <c r="I536" s="97"/>
      <c r="J536" s="155"/>
      <c r="K536" s="156"/>
      <c r="L536" s="157"/>
      <c r="M536" s="158"/>
      <c r="N536" s="99"/>
      <c r="O536" s="99"/>
      <c r="P536" s="88"/>
      <c r="Q536" s="89"/>
      <c r="R536" s="97"/>
      <c r="S536" s="111"/>
      <c r="T536" s="111"/>
      <c r="U536" s="111"/>
    </row>
    <row r="537" spans="1:21" ht="12.75" customHeight="1">
      <c r="A537" s="159" t="s">
        <v>194</v>
      </c>
      <c r="B537" s="82"/>
      <c r="C537" s="82">
        <v>6000</v>
      </c>
      <c r="D537" s="82">
        <f>C537*B537</f>
        <v>0</v>
      </c>
      <c r="E537" s="82">
        <f>D537*E536</f>
        <v>0</v>
      </c>
      <c r="F537" s="82">
        <f>D537*F536</f>
        <v>0</v>
      </c>
      <c r="G537" s="82">
        <f>F537*0.15</f>
        <v>0</v>
      </c>
      <c r="H537" s="83"/>
      <c r="I537" s="82">
        <f>F537-G537</f>
        <v>0</v>
      </c>
      <c r="J537" s="84" t="s">
        <v>25</v>
      </c>
      <c r="K537" s="125" t="s">
        <v>5</v>
      </c>
      <c r="L537" s="126"/>
      <c r="M537" s="127"/>
      <c r="N537" s="128">
        <v>87</v>
      </c>
      <c r="O537" s="128">
        <f>I537*N537/100</f>
        <v>0</v>
      </c>
      <c r="P537" s="88"/>
      <c r="Q537" s="89"/>
      <c r="R537" s="88"/>
      <c r="S537" s="111"/>
      <c r="T537" s="111"/>
      <c r="U537" s="111"/>
    </row>
    <row r="538" spans="1:21" ht="12.75" customHeight="1">
      <c r="A538" s="159"/>
      <c r="B538" s="82"/>
      <c r="C538" s="82"/>
      <c r="D538" s="82"/>
      <c r="E538" s="82"/>
      <c r="F538" s="82"/>
      <c r="G538" s="82"/>
      <c r="H538" s="92"/>
      <c r="I538" s="82"/>
      <c r="J538" s="84"/>
      <c r="K538" s="93" t="s">
        <v>10</v>
      </c>
      <c r="L538" s="151" t="s">
        <v>7</v>
      </c>
      <c r="M538" s="152"/>
      <c r="N538" s="110">
        <v>41</v>
      </c>
      <c r="O538" s="170">
        <f>I537*N538/100</f>
        <v>0</v>
      </c>
      <c r="P538" s="88"/>
      <c r="Q538" s="89"/>
      <c r="R538" s="88"/>
      <c r="S538" s="111"/>
      <c r="T538" s="111"/>
      <c r="U538" s="111"/>
    </row>
    <row r="539" spans="1:21" ht="30" customHeight="1">
      <c r="A539" s="159"/>
      <c r="B539" s="82"/>
      <c r="C539" s="82"/>
      <c r="D539" s="82"/>
      <c r="E539" s="82"/>
      <c r="F539" s="82"/>
      <c r="G539" s="82"/>
      <c r="H539" s="92"/>
      <c r="I539" s="82"/>
      <c r="J539" s="84"/>
      <c r="K539" s="93"/>
      <c r="L539" s="68" t="s">
        <v>10</v>
      </c>
      <c r="M539" s="98" t="s">
        <v>165</v>
      </c>
      <c r="N539" s="170">
        <v>5</v>
      </c>
      <c r="O539" s="97">
        <f>I537*N539/100</f>
        <v>0</v>
      </c>
      <c r="P539" s="88"/>
      <c r="Q539" s="89"/>
      <c r="R539" s="88"/>
      <c r="S539" s="111">
        <f>O539</f>
        <v>0</v>
      </c>
      <c r="T539" s="111">
        <f aca="true" t="shared" si="89" ref="T539:T544">S539/1.302</f>
        <v>0</v>
      </c>
      <c r="U539" s="111">
        <f aca="true" t="shared" si="90" ref="U539:U544">S539-T539</f>
        <v>0</v>
      </c>
    </row>
    <row r="540" spans="1:21" ht="21" customHeight="1">
      <c r="A540" s="159"/>
      <c r="B540" s="82"/>
      <c r="C540" s="82"/>
      <c r="D540" s="82"/>
      <c r="E540" s="82"/>
      <c r="F540" s="82"/>
      <c r="G540" s="82"/>
      <c r="H540" s="92"/>
      <c r="I540" s="82"/>
      <c r="J540" s="84"/>
      <c r="K540" s="93"/>
      <c r="L540" s="68"/>
      <c r="M540" s="98" t="s">
        <v>167</v>
      </c>
      <c r="N540" s="170">
        <v>7</v>
      </c>
      <c r="O540" s="97">
        <f>I537*N540/100</f>
        <v>0</v>
      </c>
      <c r="P540" s="88"/>
      <c r="Q540" s="89"/>
      <c r="R540" s="88"/>
      <c r="S540" s="111">
        <f>O540</f>
        <v>0</v>
      </c>
      <c r="T540" s="111">
        <f t="shared" si="89"/>
        <v>0</v>
      </c>
      <c r="U540" s="111">
        <f t="shared" si="90"/>
        <v>0</v>
      </c>
    </row>
    <row r="541" spans="1:21" ht="17.25" customHeight="1">
      <c r="A541" s="159"/>
      <c r="B541" s="82"/>
      <c r="C541" s="82"/>
      <c r="D541" s="82"/>
      <c r="E541" s="82"/>
      <c r="F541" s="82"/>
      <c r="G541" s="82"/>
      <c r="H541" s="92"/>
      <c r="I541" s="82"/>
      <c r="J541" s="84"/>
      <c r="K541" s="93"/>
      <c r="L541" s="68"/>
      <c r="M541" s="104" t="s">
        <v>166</v>
      </c>
      <c r="N541" s="171">
        <v>23</v>
      </c>
      <c r="O541" s="82">
        <f>I537*N541/100</f>
        <v>0</v>
      </c>
      <c r="P541" s="88"/>
      <c r="Q541" s="89"/>
      <c r="R541" s="83">
        <f>Q541+Q543+Q542</f>
        <v>0</v>
      </c>
      <c r="S541" s="111" t="e">
        <f>Q541/R541*O541</f>
        <v>#DIV/0!</v>
      </c>
      <c r="T541" s="111" t="e">
        <f t="shared" si="89"/>
        <v>#DIV/0!</v>
      </c>
      <c r="U541" s="111" t="e">
        <f t="shared" si="90"/>
        <v>#DIV/0!</v>
      </c>
    </row>
    <row r="542" spans="1:21" ht="18" customHeight="1">
      <c r="A542" s="159"/>
      <c r="B542" s="82"/>
      <c r="C542" s="82"/>
      <c r="D542" s="82"/>
      <c r="E542" s="82"/>
      <c r="F542" s="82"/>
      <c r="G542" s="82"/>
      <c r="H542" s="92"/>
      <c r="I542" s="82"/>
      <c r="J542" s="84"/>
      <c r="K542" s="93"/>
      <c r="L542" s="68"/>
      <c r="M542" s="104"/>
      <c r="N542" s="171"/>
      <c r="O542" s="82"/>
      <c r="P542" s="88"/>
      <c r="Q542" s="89"/>
      <c r="R542" s="92"/>
      <c r="S542" s="111" t="e">
        <f>Q542/R541*O541</f>
        <v>#DIV/0!</v>
      </c>
      <c r="T542" s="111" t="e">
        <f t="shared" si="89"/>
        <v>#DIV/0!</v>
      </c>
      <c r="U542" s="111" t="e">
        <f t="shared" si="90"/>
        <v>#DIV/0!</v>
      </c>
    </row>
    <row r="543" spans="1:21" ht="17.25" customHeight="1">
      <c r="A543" s="159"/>
      <c r="B543" s="82"/>
      <c r="C543" s="82"/>
      <c r="D543" s="82"/>
      <c r="E543" s="82"/>
      <c r="F543" s="82"/>
      <c r="G543" s="82"/>
      <c r="H543" s="92"/>
      <c r="I543" s="82"/>
      <c r="J543" s="84"/>
      <c r="K543" s="93"/>
      <c r="L543" s="68"/>
      <c r="M543" s="104"/>
      <c r="N543" s="171"/>
      <c r="O543" s="82"/>
      <c r="P543" s="88"/>
      <c r="Q543" s="89"/>
      <c r="R543" s="116"/>
      <c r="S543" s="111" t="e">
        <f>Q543/R541*O541</f>
        <v>#DIV/0!</v>
      </c>
      <c r="T543" s="111" t="e">
        <f t="shared" si="89"/>
        <v>#DIV/0!</v>
      </c>
      <c r="U543" s="111" t="e">
        <f t="shared" si="90"/>
        <v>#DIV/0!</v>
      </c>
    </row>
    <row r="544" spans="1:21" ht="15" customHeight="1">
      <c r="A544" s="159"/>
      <c r="B544" s="82"/>
      <c r="C544" s="82"/>
      <c r="D544" s="82"/>
      <c r="E544" s="82"/>
      <c r="F544" s="82"/>
      <c r="G544" s="82"/>
      <c r="H544" s="92"/>
      <c r="I544" s="82"/>
      <c r="J544" s="84"/>
      <c r="K544" s="93"/>
      <c r="L544" s="68"/>
      <c r="M544" s="98" t="s">
        <v>19</v>
      </c>
      <c r="N544" s="170">
        <f>N538-N539-N540-N541</f>
        <v>6</v>
      </c>
      <c r="O544" s="97">
        <f>I537*N544/100</f>
        <v>0</v>
      </c>
      <c r="P544" s="88"/>
      <c r="Q544" s="89"/>
      <c r="R544" s="88"/>
      <c r="S544" s="111">
        <f>O544</f>
        <v>0</v>
      </c>
      <c r="T544" s="111">
        <f t="shared" si="89"/>
        <v>0</v>
      </c>
      <c r="U544" s="111">
        <f t="shared" si="90"/>
        <v>0</v>
      </c>
    </row>
    <row r="545" spans="1:21" ht="27.75" customHeight="1">
      <c r="A545" s="159"/>
      <c r="B545" s="82"/>
      <c r="C545" s="82"/>
      <c r="D545" s="82"/>
      <c r="E545" s="82"/>
      <c r="F545" s="82"/>
      <c r="G545" s="82"/>
      <c r="H545" s="92"/>
      <c r="I545" s="82"/>
      <c r="J545" s="84"/>
      <c r="K545" s="93"/>
      <c r="L545" s="151" t="s">
        <v>8</v>
      </c>
      <c r="M545" s="152"/>
      <c r="N545" s="110">
        <v>38</v>
      </c>
      <c r="O545" s="170">
        <f>I537*N545/100</f>
        <v>0</v>
      </c>
      <c r="P545" s="88"/>
      <c r="Q545" s="89"/>
      <c r="R545" s="88"/>
      <c r="S545" s="111"/>
      <c r="T545" s="111"/>
      <c r="U545" s="111"/>
    </row>
    <row r="546" spans="1:21" ht="12.75" customHeight="1">
      <c r="A546" s="159"/>
      <c r="B546" s="82"/>
      <c r="C546" s="82"/>
      <c r="D546" s="82"/>
      <c r="E546" s="82"/>
      <c r="F546" s="82"/>
      <c r="G546" s="82"/>
      <c r="H546" s="92"/>
      <c r="I546" s="82"/>
      <c r="J546" s="84"/>
      <c r="K546" s="93"/>
      <c r="L546" s="68" t="s">
        <v>10</v>
      </c>
      <c r="M546" s="98" t="s">
        <v>20</v>
      </c>
      <c r="N546" s="99">
        <v>4</v>
      </c>
      <c r="O546" s="99">
        <f>I537*N546/100</f>
        <v>0</v>
      </c>
      <c r="P546" s="88"/>
      <c r="Q546" s="89"/>
      <c r="R546" s="88"/>
      <c r="S546" s="111">
        <f>O546</f>
        <v>0</v>
      </c>
      <c r="T546" s="111">
        <f aca="true" t="shared" si="91" ref="T546:T556">S546/1.302</f>
        <v>0</v>
      </c>
      <c r="U546" s="111">
        <f aca="true" t="shared" si="92" ref="U546:U556">S546-T546</f>
        <v>0</v>
      </c>
    </row>
    <row r="547" spans="1:21" ht="12.75" customHeight="1">
      <c r="A547" s="159"/>
      <c r="B547" s="82"/>
      <c r="C547" s="82"/>
      <c r="D547" s="82"/>
      <c r="E547" s="82"/>
      <c r="F547" s="82"/>
      <c r="G547" s="82"/>
      <c r="H547" s="92"/>
      <c r="I547" s="82"/>
      <c r="J547" s="84"/>
      <c r="K547" s="93"/>
      <c r="L547" s="68"/>
      <c r="M547" s="104" t="s">
        <v>173</v>
      </c>
      <c r="N547" s="105">
        <v>18</v>
      </c>
      <c r="O547" s="105">
        <f>I537*N547/100</f>
        <v>0</v>
      </c>
      <c r="P547" s="88"/>
      <c r="Q547" s="89"/>
      <c r="R547" s="82">
        <f>Q547+Q549+Q550+Q548</f>
        <v>0</v>
      </c>
      <c r="S547" s="111" t="e">
        <f>Q547/R547*O547</f>
        <v>#DIV/0!</v>
      </c>
      <c r="T547" s="111" t="e">
        <f t="shared" si="91"/>
        <v>#DIV/0!</v>
      </c>
      <c r="U547" s="111" t="e">
        <f t="shared" si="92"/>
        <v>#DIV/0!</v>
      </c>
    </row>
    <row r="548" spans="1:21" ht="12.75" customHeight="1">
      <c r="A548" s="159"/>
      <c r="B548" s="82"/>
      <c r="C548" s="82"/>
      <c r="D548" s="82"/>
      <c r="E548" s="82"/>
      <c r="F548" s="82"/>
      <c r="G548" s="82"/>
      <c r="H548" s="92"/>
      <c r="I548" s="82"/>
      <c r="J548" s="84"/>
      <c r="K548" s="93"/>
      <c r="L548" s="68"/>
      <c r="M548" s="104"/>
      <c r="N548" s="105"/>
      <c r="O548" s="105"/>
      <c r="P548" s="88"/>
      <c r="Q548" s="89"/>
      <c r="R548" s="82"/>
      <c r="S548" s="111" t="e">
        <f>Q548/R547*O547</f>
        <v>#DIV/0!</v>
      </c>
      <c r="T548" s="111" t="e">
        <f t="shared" si="91"/>
        <v>#DIV/0!</v>
      </c>
      <c r="U548" s="111" t="e">
        <f t="shared" si="92"/>
        <v>#DIV/0!</v>
      </c>
    </row>
    <row r="549" spans="1:21" ht="12.75" customHeight="1">
      <c r="A549" s="159"/>
      <c r="B549" s="82"/>
      <c r="C549" s="82"/>
      <c r="D549" s="82"/>
      <c r="E549" s="82"/>
      <c r="F549" s="82"/>
      <c r="G549" s="82"/>
      <c r="H549" s="92"/>
      <c r="I549" s="82"/>
      <c r="J549" s="84"/>
      <c r="K549" s="93"/>
      <c r="L549" s="68"/>
      <c r="M549" s="104"/>
      <c r="N549" s="105"/>
      <c r="O549" s="105"/>
      <c r="P549" s="88"/>
      <c r="Q549" s="89"/>
      <c r="R549" s="82"/>
      <c r="S549" s="111" t="e">
        <f>Q549/R547*O547</f>
        <v>#DIV/0!</v>
      </c>
      <c r="T549" s="111" t="e">
        <f t="shared" si="91"/>
        <v>#DIV/0!</v>
      </c>
      <c r="U549" s="111" t="e">
        <f t="shared" si="92"/>
        <v>#DIV/0!</v>
      </c>
    </row>
    <row r="550" spans="1:21" ht="12.75" customHeight="1">
      <c r="A550" s="159"/>
      <c r="B550" s="82"/>
      <c r="C550" s="82"/>
      <c r="D550" s="82"/>
      <c r="E550" s="82"/>
      <c r="F550" s="82"/>
      <c r="G550" s="82"/>
      <c r="H550" s="92"/>
      <c r="I550" s="82"/>
      <c r="J550" s="84"/>
      <c r="K550" s="93"/>
      <c r="L550" s="68"/>
      <c r="M550" s="104"/>
      <c r="N550" s="105"/>
      <c r="O550" s="105"/>
      <c r="P550" s="88"/>
      <c r="Q550" s="89"/>
      <c r="R550" s="82"/>
      <c r="S550" s="111" t="e">
        <f>Q550/R547*O547</f>
        <v>#DIV/0!</v>
      </c>
      <c r="T550" s="111" t="e">
        <f t="shared" si="91"/>
        <v>#DIV/0!</v>
      </c>
      <c r="U550" s="111" t="e">
        <f t="shared" si="92"/>
        <v>#DIV/0!</v>
      </c>
    </row>
    <row r="551" spans="1:21" ht="12.75" customHeight="1">
      <c r="A551" s="159"/>
      <c r="B551" s="82"/>
      <c r="C551" s="82"/>
      <c r="D551" s="82"/>
      <c r="E551" s="82"/>
      <c r="F551" s="82"/>
      <c r="G551" s="82"/>
      <c r="H551" s="92"/>
      <c r="I551" s="82"/>
      <c r="J551" s="84"/>
      <c r="K551" s="93"/>
      <c r="L551" s="68"/>
      <c r="M551" s="98" t="s">
        <v>200</v>
      </c>
      <c r="N551" s="99">
        <v>3</v>
      </c>
      <c r="O551" s="99">
        <f>I537*N551/100</f>
        <v>0</v>
      </c>
      <c r="P551" s="88"/>
      <c r="Q551" s="89"/>
      <c r="R551" s="97"/>
      <c r="S551" s="111">
        <f>O551</f>
        <v>0</v>
      </c>
      <c r="T551" s="111">
        <f t="shared" si="91"/>
        <v>0</v>
      </c>
      <c r="U551" s="111">
        <f t="shared" si="92"/>
        <v>0</v>
      </c>
    </row>
    <row r="552" spans="1:21" ht="12.75" customHeight="1">
      <c r="A552" s="159"/>
      <c r="B552" s="82"/>
      <c r="C552" s="82"/>
      <c r="D552" s="82"/>
      <c r="E552" s="82"/>
      <c r="F552" s="82"/>
      <c r="G552" s="82"/>
      <c r="H552" s="92"/>
      <c r="I552" s="82"/>
      <c r="J552" s="84"/>
      <c r="K552" s="93"/>
      <c r="L552" s="68"/>
      <c r="M552" s="104" t="s">
        <v>23</v>
      </c>
      <c r="N552" s="105">
        <v>11</v>
      </c>
      <c r="O552" s="105">
        <f>I537*N552/100</f>
        <v>0</v>
      </c>
      <c r="P552" s="88"/>
      <c r="Q552" s="89"/>
      <c r="R552" s="82">
        <f>Q552+Q553+Q554+Q555+Q556</f>
        <v>0</v>
      </c>
      <c r="S552" s="111" t="e">
        <f>Q552/R552*O552</f>
        <v>#DIV/0!</v>
      </c>
      <c r="T552" s="111" t="e">
        <f t="shared" si="91"/>
        <v>#DIV/0!</v>
      </c>
      <c r="U552" s="111" t="e">
        <f t="shared" si="92"/>
        <v>#DIV/0!</v>
      </c>
    </row>
    <row r="553" spans="1:21" ht="12.75" customHeight="1">
      <c r="A553" s="159"/>
      <c r="B553" s="82"/>
      <c r="C553" s="82"/>
      <c r="D553" s="82"/>
      <c r="E553" s="82"/>
      <c r="F553" s="82"/>
      <c r="G553" s="82"/>
      <c r="H553" s="92"/>
      <c r="I553" s="82"/>
      <c r="J553" s="84"/>
      <c r="K553" s="93"/>
      <c r="L553" s="68"/>
      <c r="M553" s="104"/>
      <c r="N553" s="105"/>
      <c r="O553" s="105"/>
      <c r="P553" s="88"/>
      <c r="Q553" s="89"/>
      <c r="R553" s="82"/>
      <c r="S553" s="111" t="e">
        <f>Q553/R552*O552</f>
        <v>#DIV/0!</v>
      </c>
      <c r="T553" s="111" t="e">
        <f t="shared" si="91"/>
        <v>#DIV/0!</v>
      </c>
      <c r="U553" s="111" t="e">
        <f t="shared" si="92"/>
        <v>#DIV/0!</v>
      </c>
    </row>
    <row r="554" spans="1:21" ht="12.75" customHeight="1">
      <c r="A554" s="159"/>
      <c r="B554" s="82"/>
      <c r="C554" s="82"/>
      <c r="D554" s="82"/>
      <c r="E554" s="82"/>
      <c r="F554" s="82"/>
      <c r="G554" s="82"/>
      <c r="H554" s="92"/>
      <c r="I554" s="82"/>
      <c r="J554" s="84"/>
      <c r="K554" s="93"/>
      <c r="L554" s="68"/>
      <c r="M554" s="104"/>
      <c r="N554" s="105"/>
      <c r="O554" s="105"/>
      <c r="P554" s="88"/>
      <c r="Q554" s="89"/>
      <c r="R554" s="82"/>
      <c r="S554" s="111" t="e">
        <f>Q554/R552*O552</f>
        <v>#DIV/0!</v>
      </c>
      <c r="T554" s="111" t="e">
        <f t="shared" si="91"/>
        <v>#DIV/0!</v>
      </c>
      <c r="U554" s="111" t="e">
        <f t="shared" si="92"/>
        <v>#DIV/0!</v>
      </c>
    </row>
    <row r="555" spans="1:21" ht="12.75" customHeight="1">
      <c r="A555" s="159"/>
      <c r="B555" s="82"/>
      <c r="C555" s="82"/>
      <c r="D555" s="82"/>
      <c r="E555" s="82"/>
      <c r="F555" s="82"/>
      <c r="G555" s="82"/>
      <c r="H555" s="92"/>
      <c r="I555" s="82"/>
      <c r="J555" s="84"/>
      <c r="K555" s="93"/>
      <c r="L555" s="68"/>
      <c r="M555" s="104"/>
      <c r="N555" s="105"/>
      <c r="O555" s="105"/>
      <c r="P555" s="88"/>
      <c r="Q555" s="89"/>
      <c r="R555" s="82"/>
      <c r="S555" s="111" t="e">
        <f>Q555/R552*O552</f>
        <v>#DIV/0!</v>
      </c>
      <c r="T555" s="111" t="e">
        <f t="shared" si="91"/>
        <v>#DIV/0!</v>
      </c>
      <c r="U555" s="111" t="e">
        <f t="shared" si="92"/>
        <v>#DIV/0!</v>
      </c>
    </row>
    <row r="556" spans="1:21" ht="12.75" customHeight="1">
      <c r="A556" s="159"/>
      <c r="B556" s="82"/>
      <c r="C556" s="82"/>
      <c r="D556" s="82"/>
      <c r="E556" s="82"/>
      <c r="F556" s="82"/>
      <c r="G556" s="82"/>
      <c r="H556" s="92"/>
      <c r="I556" s="82"/>
      <c r="J556" s="84"/>
      <c r="K556" s="93"/>
      <c r="L556" s="68"/>
      <c r="M556" s="104"/>
      <c r="N556" s="105"/>
      <c r="O556" s="105"/>
      <c r="P556" s="88"/>
      <c r="Q556" s="89"/>
      <c r="R556" s="82"/>
      <c r="S556" s="111" t="e">
        <f>Q556/R552*O552</f>
        <v>#DIV/0!</v>
      </c>
      <c r="T556" s="111" t="e">
        <f t="shared" si="91"/>
        <v>#DIV/0!</v>
      </c>
      <c r="U556" s="111" t="e">
        <f t="shared" si="92"/>
        <v>#DIV/0!</v>
      </c>
    </row>
    <row r="557" spans="1:21" ht="24" customHeight="1">
      <c r="A557" s="159"/>
      <c r="B557" s="82"/>
      <c r="C557" s="82"/>
      <c r="D557" s="82"/>
      <c r="E557" s="82"/>
      <c r="F557" s="82"/>
      <c r="G557" s="82"/>
      <c r="H557" s="92"/>
      <c r="I557" s="82"/>
      <c r="J557" s="84"/>
      <c r="K557" s="93"/>
      <c r="L557" s="151" t="s">
        <v>9</v>
      </c>
      <c r="M557" s="152"/>
      <c r="N557" s="110">
        <v>8</v>
      </c>
      <c r="O557" s="170">
        <f>I537*N557/100</f>
        <v>0</v>
      </c>
      <c r="P557" s="88"/>
      <c r="Q557" s="89"/>
      <c r="R557" s="88"/>
      <c r="S557" s="111"/>
      <c r="T557" s="111"/>
      <c r="U557" s="111"/>
    </row>
    <row r="558" spans="1:21" ht="24" customHeight="1">
      <c r="A558" s="159"/>
      <c r="B558" s="82"/>
      <c r="C558" s="82"/>
      <c r="D558" s="82"/>
      <c r="E558" s="82"/>
      <c r="F558" s="82"/>
      <c r="G558" s="82"/>
      <c r="H558" s="92"/>
      <c r="I558" s="82"/>
      <c r="J558" s="84"/>
      <c r="K558" s="93"/>
      <c r="L558" s="64" t="s">
        <v>10</v>
      </c>
      <c r="M558" s="153" t="s">
        <v>24</v>
      </c>
      <c r="N558" s="135">
        <v>1</v>
      </c>
      <c r="O558" s="97">
        <f>I537*N558/100</f>
        <v>0</v>
      </c>
      <c r="P558" s="88"/>
      <c r="Q558" s="89"/>
      <c r="R558" s="88"/>
      <c r="S558" s="111"/>
      <c r="T558" s="111"/>
      <c r="U558" s="111"/>
    </row>
    <row r="559" spans="1:21" ht="12.75" customHeight="1">
      <c r="A559" s="159"/>
      <c r="B559" s="82"/>
      <c r="C559" s="82"/>
      <c r="D559" s="82"/>
      <c r="E559" s="82"/>
      <c r="F559" s="82"/>
      <c r="G559" s="82"/>
      <c r="H559" s="92"/>
      <c r="I559" s="82"/>
      <c r="J559" s="84"/>
      <c r="K559" s="93"/>
      <c r="L559" s="67"/>
      <c r="M559" s="104" t="s">
        <v>164</v>
      </c>
      <c r="N559" s="136">
        <v>3</v>
      </c>
      <c r="O559" s="82">
        <f>I537*N559/100</f>
        <v>0</v>
      </c>
      <c r="P559" s="88"/>
      <c r="Q559" s="89"/>
      <c r="R559" s="82">
        <f>Q559+Q560+Q561+Q562+Q563</f>
        <v>0</v>
      </c>
      <c r="S559" s="111" t="e">
        <f>Q559/R559*O559</f>
        <v>#DIV/0!</v>
      </c>
      <c r="T559" s="111" t="e">
        <f aca="true" t="shared" si="93" ref="T559:T570">S559/1.302</f>
        <v>#DIV/0!</v>
      </c>
      <c r="U559" s="111" t="e">
        <f aca="true" t="shared" si="94" ref="U559:U570">S559-T559</f>
        <v>#DIV/0!</v>
      </c>
    </row>
    <row r="560" spans="1:21" ht="12.75" customHeight="1">
      <c r="A560" s="159"/>
      <c r="B560" s="82"/>
      <c r="C560" s="82"/>
      <c r="D560" s="82"/>
      <c r="E560" s="82"/>
      <c r="F560" s="82"/>
      <c r="G560" s="82"/>
      <c r="H560" s="92"/>
      <c r="I560" s="82"/>
      <c r="J560" s="84"/>
      <c r="K560" s="93"/>
      <c r="L560" s="67"/>
      <c r="M560" s="104"/>
      <c r="N560" s="136"/>
      <c r="O560" s="82"/>
      <c r="P560" s="88"/>
      <c r="Q560" s="89"/>
      <c r="R560" s="82"/>
      <c r="S560" s="111" t="e">
        <f>Q560/R559*O559</f>
        <v>#DIV/0!</v>
      </c>
      <c r="T560" s="111" t="e">
        <f t="shared" si="93"/>
        <v>#DIV/0!</v>
      </c>
      <c r="U560" s="111" t="e">
        <f t="shared" si="94"/>
        <v>#DIV/0!</v>
      </c>
    </row>
    <row r="561" spans="1:21" ht="12.75" customHeight="1">
      <c r="A561" s="159"/>
      <c r="B561" s="82"/>
      <c r="C561" s="82"/>
      <c r="D561" s="82"/>
      <c r="E561" s="82"/>
      <c r="F561" s="82"/>
      <c r="G561" s="82"/>
      <c r="H561" s="92"/>
      <c r="I561" s="82"/>
      <c r="J561" s="84"/>
      <c r="K561" s="93"/>
      <c r="L561" s="67"/>
      <c r="M561" s="104"/>
      <c r="N561" s="136"/>
      <c r="O561" s="82"/>
      <c r="P561" s="88"/>
      <c r="Q561" s="89"/>
      <c r="R561" s="82"/>
      <c r="S561" s="111" t="e">
        <f>Q561/R559*O559</f>
        <v>#DIV/0!</v>
      </c>
      <c r="T561" s="111" t="e">
        <f t="shared" si="93"/>
        <v>#DIV/0!</v>
      </c>
      <c r="U561" s="111" t="e">
        <f t="shared" si="94"/>
        <v>#DIV/0!</v>
      </c>
    </row>
    <row r="562" spans="1:21" ht="12.75" customHeight="1">
      <c r="A562" s="159"/>
      <c r="B562" s="82"/>
      <c r="C562" s="82"/>
      <c r="D562" s="82"/>
      <c r="E562" s="82"/>
      <c r="F562" s="82"/>
      <c r="G562" s="82"/>
      <c r="H562" s="92"/>
      <c r="I562" s="82"/>
      <c r="J562" s="84"/>
      <c r="K562" s="93"/>
      <c r="L562" s="67"/>
      <c r="M562" s="104"/>
      <c r="N562" s="136"/>
      <c r="O562" s="82"/>
      <c r="P562" s="88"/>
      <c r="Q562" s="89"/>
      <c r="R562" s="82"/>
      <c r="S562" s="111" t="e">
        <f>Q562/R559*O559</f>
        <v>#DIV/0!</v>
      </c>
      <c r="T562" s="111" t="e">
        <f t="shared" si="93"/>
        <v>#DIV/0!</v>
      </c>
      <c r="U562" s="111" t="e">
        <f t="shared" si="94"/>
        <v>#DIV/0!</v>
      </c>
    </row>
    <row r="563" spans="1:21" ht="12.75" customHeight="1">
      <c r="A563" s="159"/>
      <c r="B563" s="82"/>
      <c r="C563" s="82"/>
      <c r="D563" s="82"/>
      <c r="E563" s="82"/>
      <c r="F563" s="82"/>
      <c r="G563" s="82"/>
      <c r="H563" s="92"/>
      <c r="I563" s="82"/>
      <c r="J563" s="84"/>
      <c r="K563" s="93"/>
      <c r="L563" s="67"/>
      <c r="M563" s="104"/>
      <c r="N563" s="136"/>
      <c r="O563" s="82"/>
      <c r="P563" s="88"/>
      <c r="Q563" s="89"/>
      <c r="R563" s="82"/>
      <c r="S563" s="111" t="e">
        <f>Q563/R559*O559</f>
        <v>#DIV/0!</v>
      </c>
      <c r="T563" s="111" t="e">
        <f t="shared" si="93"/>
        <v>#DIV/0!</v>
      </c>
      <c r="U563" s="111" t="e">
        <f t="shared" si="94"/>
        <v>#DIV/0!</v>
      </c>
    </row>
    <row r="564" spans="1:21" ht="12.75" customHeight="1">
      <c r="A564" s="159"/>
      <c r="B564" s="82"/>
      <c r="C564" s="82"/>
      <c r="D564" s="82"/>
      <c r="E564" s="82"/>
      <c r="F564" s="82"/>
      <c r="G564" s="82"/>
      <c r="H564" s="92"/>
      <c r="I564" s="82"/>
      <c r="J564" s="84"/>
      <c r="K564" s="93"/>
      <c r="L564" s="67"/>
      <c r="M564" s="104" t="s">
        <v>163</v>
      </c>
      <c r="N564" s="136">
        <v>3</v>
      </c>
      <c r="O564" s="82">
        <f>I537*N564/100</f>
        <v>0</v>
      </c>
      <c r="P564" s="88"/>
      <c r="Q564" s="89"/>
      <c r="R564" s="82">
        <f>Q564+Q565+Q566+Q567</f>
        <v>0</v>
      </c>
      <c r="S564" s="111" t="e">
        <f>Q564/R564*O564</f>
        <v>#DIV/0!</v>
      </c>
      <c r="T564" s="111" t="e">
        <f t="shared" si="93"/>
        <v>#DIV/0!</v>
      </c>
      <c r="U564" s="111" t="e">
        <f t="shared" si="94"/>
        <v>#DIV/0!</v>
      </c>
    </row>
    <row r="565" spans="1:21" ht="12.75" customHeight="1">
      <c r="A565" s="159"/>
      <c r="B565" s="82"/>
      <c r="C565" s="82"/>
      <c r="D565" s="82"/>
      <c r="E565" s="82"/>
      <c r="F565" s="82"/>
      <c r="G565" s="82"/>
      <c r="H565" s="92"/>
      <c r="I565" s="82"/>
      <c r="J565" s="84"/>
      <c r="K565" s="93"/>
      <c r="L565" s="67"/>
      <c r="M565" s="104"/>
      <c r="N565" s="136"/>
      <c r="O565" s="82"/>
      <c r="P565" s="88"/>
      <c r="Q565" s="89"/>
      <c r="R565" s="82"/>
      <c r="S565" s="111" t="e">
        <f>Q565/R564*O564</f>
        <v>#DIV/0!</v>
      </c>
      <c r="T565" s="111" t="e">
        <f t="shared" si="93"/>
        <v>#DIV/0!</v>
      </c>
      <c r="U565" s="111" t="e">
        <f t="shared" si="94"/>
        <v>#DIV/0!</v>
      </c>
    </row>
    <row r="566" spans="1:21" ht="12.75" customHeight="1">
      <c r="A566" s="159"/>
      <c r="B566" s="82"/>
      <c r="C566" s="82"/>
      <c r="D566" s="82"/>
      <c r="E566" s="82"/>
      <c r="F566" s="82"/>
      <c r="G566" s="82"/>
      <c r="H566" s="92"/>
      <c r="I566" s="82"/>
      <c r="J566" s="84"/>
      <c r="K566" s="93"/>
      <c r="L566" s="67"/>
      <c r="M566" s="104"/>
      <c r="N566" s="136"/>
      <c r="O566" s="82"/>
      <c r="P566" s="88"/>
      <c r="Q566" s="89"/>
      <c r="R566" s="82"/>
      <c r="S566" s="111" t="e">
        <f>Q566/R564*O564</f>
        <v>#DIV/0!</v>
      </c>
      <c r="T566" s="111" t="e">
        <f t="shared" si="93"/>
        <v>#DIV/0!</v>
      </c>
      <c r="U566" s="111" t="e">
        <f t="shared" si="94"/>
        <v>#DIV/0!</v>
      </c>
    </row>
    <row r="567" spans="1:21" ht="12.75" customHeight="1">
      <c r="A567" s="159"/>
      <c r="B567" s="82"/>
      <c r="C567" s="82"/>
      <c r="D567" s="82"/>
      <c r="E567" s="82"/>
      <c r="F567" s="82"/>
      <c r="G567" s="82"/>
      <c r="H567" s="92"/>
      <c r="I567" s="82"/>
      <c r="J567" s="84"/>
      <c r="K567" s="93"/>
      <c r="L567" s="67"/>
      <c r="M567" s="104"/>
      <c r="N567" s="136"/>
      <c r="O567" s="82"/>
      <c r="P567" s="88"/>
      <c r="Q567" s="89"/>
      <c r="R567" s="82"/>
      <c r="S567" s="111" t="e">
        <f>Q567/R564*O564</f>
        <v>#DIV/0!</v>
      </c>
      <c r="T567" s="111" t="e">
        <f t="shared" si="93"/>
        <v>#DIV/0!</v>
      </c>
      <c r="U567" s="111" t="e">
        <f t="shared" si="94"/>
        <v>#DIV/0!</v>
      </c>
    </row>
    <row r="568" spans="1:21" ht="12.75" customHeight="1">
      <c r="A568" s="159"/>
      <c r="B568" s="82"/>
      <c r="C568" s="82"/>
      <c r="D568" s="82"/>
      <c r="E568" s="82"/>
      <c r="F568" s="82"/>
      <c r="G568" s="82"/>
      <c r="H568" s="92"/>
      <c r="I568" s="82"/>
      <c r="J568" s="84"/>
      <c r="K568" s="93"/>
      <c r="L568" s="67"/>
      <c r="M568" s="104" t="s">
        <v>162</v>
      </c>
      <c r="N568" s="136">
        <v>1</v>
      </c>
      <c r="O568" s="82">
        <f>I537*N568/100</f>
        <v>0</v>
      </c>
      <c r="P568" s="88"/>
      <c r="Q568" s="89"/>
      <c r="R568" s="82">
        <f>Q568+Q569</f>
        <v>0</v>
      </c>
      <c r="S568" s="111" t="e">
        <f>Q568/R568*O568</f>
        <v>#DIV/0!</v>
      </c>
      <c r="T568" s="111" t="e">
        <f t="shared" si="93"/>
        <v>#DIV/0!</v>
      </c>
      <c r="U568" s="111" t="e">
        <f t="shared" si="94"/>
        <v>#DIV/0!</v>
      </c>
    </row>
    <row r="569" spans="1:21" ht="12.75" customHeight="1">
      <c r="A569" s="159"/>
      <c r="B569" s="82"/>
      <c r="C569" s="82"/>
      <c r="D569" s="82"/>
      <c r="E569" s="82"/>
      <c r="F569" s="82"/>
      <c r="G569" s="82"/>
      <c r="H569" s="92"/>
      <c r="I569" s="82"/>
      <c r="J569" s="84"/>
      <c r="K569" s="93"/>
      <c r="L569" s="75"/>
      <c r="M569" s="104"/>
      <c r="N569" s="136"/>
      <c r="O569" s="82"/>
      <c r="P569" s="88"/>
      <c r="Q569" s="89"/>
      <c r="R569" s="82"/>
      <c r="S569" s="111" t="e">
        <f>Q569/R568*O568</f>
        <v>#DIV/0!</v>
      </c>
      <c r="T569" s="111" t="e">
        <f t="shared" si="93"/>
        <v>#DIV/0!</v>
      </c>
      <c r="U569" s="111" t="e">
        <f t="shared" si="94"/>
        <v>#DIV/0!</v>
      </c>
    </row>
    <row r="570" spans="1:21" ht="38.25" customHeight="1">
      <c r="A570" s="159"/>
      <c r="B570" s="82"/>
      <c r="C570" s="82"/>
      <c r="D570" s="82"/>
      <c r="E570" s="82"/>
      <c r="F570" s="82"/>
      <c r="G570" s="82"/>
      <c r="H570" s="92"/>
      <c r="I570" s="82"/>
      <c r="J570" s="125" t="s">
        <v>134</v>
      </c>
      <c r="K570" s="126"/>
      <c r="L570" s="126"/>
      <c r="M570" s="126"/>
      <c r="N570" s="128">
        <v>5</v>
      </c>
      <c r="O570" s="128">
        <f>N570*I537/100</f>
        <v>0</v>
      </c>
      <c r="P570" s="88"/>
      <c r="Q570" s="89"/>
      <c r="R570" s="97"/>
      <c r="S570" s="111">
        <f>O570</f>
        <v>0</v>
      </c>
      <c r="T570" s="111">
        <f t="shared" si="93"/>
        <v>0</v>
      </c>
      <c r="U570" s="111">
        <f t="shared" si="94"/>
        <v>0</v>
      </c>
    </row>
    <row r="571" spans="1:21" ht="12.75" customHeight="1">
      <c r="A571" s="159"/>
      <c r="B571" s="82"/>
      <c r="C571" s="82"/>
      <c r="D571" s="82"/>
      <c r="E571" s="82"/>
      <c r="F571" s="82"/>
      <c r="G571" s="82"/>
      <c r="H571" s="92"/>
      <c r="I571" s="82"/>
      <c r="J571" s="140" t="s">
        <v>26</v>
      </c>
      <c r="K571" s="141" t="s">
        <v>11</v>
      </c>
      <c r="L571" s="142"/>
      <c r="M571" s="143"/>
      <c r="N571" s="128">
        <v>8</v>
      </c>
      <c r="O571" s="128">
        <f>I537*N571/100</f>
        <v>0</v>
      </c>
      <c r="P571" s="88"/>
      <c r="Q571" s="89"/>
      <c r="R571" s="97"/>
      <c r="S571" s="111"/>
      <c r="T571" s="111"/>
      <c r="U571" s="111"/>
    </row>
    <row r="572" spans="1:21" ht="12.75" customHeight="1">
      <c r="A572" s="159"/>
      <c r="B572" s="82"/>
      <c r="C572" s="82"/>
      <c r="D572" s="82"/>
      <c r="E572" s="82"/>
      <c r="F572" s="82"/>
      <c r="G572" s="82"/>
      <c r="H572" s="92"/>
      <c r="I572" s="82"/>
      <c r="J572" s="140"/>
      <c r="K572" s="93" t="s">
        <v>10</v>
      </c>
      <c r="L572" s="144" t="s">
        <v>7</v>
      </c>
      <c r="M572" s="145"/>
      <c r="N572" s="105">
        <v>8</v>
      </c>
      <c r="O572" s="105">
        <f>I537*N572/100</f>
        <v>0</v>
      </c>
      <c r="P572" s="88"/>
      <c r="Q572" s="89"/>
      <c r="R572" s="82">
        <f>Q572+Q573+Q574+Q575</f>
        <v>0</v>
      </c>
      <c r="S572" s="111" t="e">
        <f>Q572/R572*O572</f>
        <v>#DIV/0!</v>
      </c>
      <c r="T572" s="111" t="e">
        <f aca="true" t="shared" si="95" ref="T572:T581">S572/1.302</f>
        <v>#DIV/0!</v>
      </c>
      <c r="U572" s="111" t="e">
        <f aca="true" t="shared" si="96" ref="U572:U581">S572-T572</f>
        <v>#DIV/0!</v>
      </c>
    </row>
    <row r="573" spans="1:21" ht="12.75" customHeight="1">
      <c r="A573" s="159"/>
      <c r="B573" s="82"/>
      <c r="C573" s="82"/>
      <c r="D573" s="82"/>
      <c r="E573" s="82"/>
      <c r="F573" s="82"/>
      <c r="G573" s="82"/>
      <c r="H573" s="92"/>
      <c r="I573" s="82"/>
      <c r="J573" s="140"/>
      <c r="K573" s="93"/>
      <c r="L573" s="146"/>
      <c r="M573" s="147"/>
      <c r="N573" s="105"/>
      <c r="O573" s="105"/>
      <c r="P573" s="88"/>
      <c r="Q573" s="89"/>
      <c r="R573" s="82"/>
      <c r="S573" s="111" t="e">
        <f>Q573/R572*O572</f>
        <v>#DIV/0!</v>
      </c>
      <c r="T573" s="111" t="e">
        <f t="shared" si="95"/>
        <v>#DIV/0!</v>
      </c>
      <c r="U573" s="111" t="e">
        <f t="shared" si="96"/>
        <v>#DIV/0!</v>
      </c>
    </row>
    <row r="574" spans="1:21" ht="12.75" customHeight="1">
      <c r="A574" s="159"/>
      <c r="B574" s="82"/>
      <c r="C574" s="82"/>
      <c r="D574" s="82"/>
      <c r="E574" s="82"/>
      <c r="F574" s="82"/>
      <c r="G574" s="82"/>
      <c r="H574" s="92"/>
      <c r="I574" s="82"/>
      <c r="J574" s="140"/>
      <c r="K574" s="93"/>
      <c r="L574" s="146"/>
      <c r="M574" s="147"/>
      <c r="N574" s="105"/>
      <c r="O574" s="105"/>
      <c r="P574" s="88"/>
      <c r="Q574" s="89"/>
      <c r="R574" s="82"/>
      <c r="S574" s="111" t="e">
        <f>Q574/R572*O572</f>
        <v>#DIV/0!</v>
      </c>
      <c r="T574" s="111" t="e">
        <f t="shared" si="95"/>
        <v>#DIV/0!</v>
      </c>
      <c r="U574" s="111" t="e">
        <f t="shared" si="96"/>
        <v>#DIV/0!</v>
      </c>
    </row>
    <row r="575" spans="1:21" ht="12.75" customHeight="1">
      <c r="A575" s="159"/>
      <c r="B575" s="82"/>
      <c r="C575" s="82"/>
      <c r="D575" s="82"/>
      <c r="E575" s="82"/>
      <c r="F575" s="82"/>
      <c r="G575" s="82"/>
      <c r="H575" s="92"/>
      <c r="I575" s="82"/>
      <c r="J575" s="140"/>
      <c r="K575" s="93"/>
      <c r="L575" s="148"/>
      <c r="M575" s="149"/>
      <c r="N575" s="105"/>
      <c r="O575" s="105"/>
      <c r="P575" s="88"/>
      <c r="Q575" s="89"/>
      <c r="R575" s="82"/>
      <c r="S575" s="111" t="e">
        <f>Q575/R572*O572</f>
        <v>#DIV/0!</v>
      </c>
      <c r="T575" s="111" t="e">
        <f t="shared" si="95"/>
        <v>#DIV/0!</v>
      </c>
      <c r="U575" s="111" t="e">
        <f t="shared" si="96"/>
        <v>#DIV/0!</v>
      </c>
    </row>
    <row r="576" spans="1:21" ht="12.75" customHeight="1">
      <c r="A576" s="159"/>
      <c r="B576" s="82"/>
      <c r="C576" s="82"/>
      <c r="D576" s="82"/>
      <c r="E576" s="82"/>
      <c r="F576" s="82"/>
      <c r="G576" s="82"/>
      <c r="H576" s="92"/>
      <c r="I576" s="82"/>
      <c r="J576" s="140"/>
      <c r="K576" s="93"/>
      <c r="L576" s="144" t="s">
        <v>8</v>
      </c>
      <c r="M576" s="145"/>
      <c r="N576" s="105">
        <v>0</v>
      </c>
      <c r="O576" s="105">
        <f>I537*N576/100</f>
        <v>0</v>
      </c>
      <c r="P576" s="88"/>
      <c r="Q576" s="89"/>
      <c r="R576" s="82">
        <f>Q576+Q577+Q578+Q579+Q580+Q581</f>
        <v>0</v>
      </c>
      <c r="S576" s="111" t="e">
        <f>Q576/R576*O576</f>
        <v>#DIV/0!</v>
      </c>
      <c r="T576" s="111" t="e">
        <f t="shared" si="95"/>
        <v>#DIV/0!</v>
      </c>
      <c r="U576" s="111" t="e">
        <f t="shared" si="96"/>
        <v>#DIV/0!</v>
      </c>
    </row>
    <row r="577" spans="1:21" ht="12.75" customHeight="1">
      <c r="A577" s="159"/>
      <c r="B577" s="82"/>
      <c r="C577" s="82"/>
      <c r="D577" s="82"/>
      <c r="E577" s="82"/>
      <c r="F577" s="82"/>
      <c r="G577" s="82"/>
      <c r="H577" s="92"/>
      <c r="I577" s="82"/>
      <c r="J577" s="140"/>
      <c r="K577" s="93"/>
      <c r="L577" s="146"/>
      <c r="M577" s="147"/>
      <c r="N577" s="105"/>
      <c r="O577" s="105"/>
      <c r="P577" s="88"/>
      <c r="Q577" s="89"/>
      <c r="R577" s="82"/>
      <c r="S577" s="111" t="e">
        <f>Q577/R576*O576</f>
        <v>#DIV/0!</v>
      </c>
      <c r="T577" s="111" t="e">
        <f t="shared" si="95"/>
        <v>#DIV/0!</v>
      </c>
      <c r="U577" s="111" t="e">
        <f t="shared" si="96"/>
        <v>#DIV/0!</v>
      </c>
    </row>
    <row r="578" spans="1:21" ht="12.75" customHeight="1">
      <c r="A578" s="159"/>
      <c r="B578" s="82"/>
      <c r="C578" s="82"/>
      <c r="D578" s="82"/>
      <c r="E578" s="82"/>
      <c r="F578" s="82"/>
      <c r="G578" s="82"/>
      <c r="H578" s="92"/>
      <c r="I578" s="82"/>
      <c r="J578" s="140"/>
      <c r="K578" s="93"/>
      <c r="L578" s="146"/>
      <c r="M578" s="147"/>
      <c r="N578" s="105"/>
      <c r="O578" s="105"/>
      <c r="P578" s="88"/>
      <c r="Q578" s="89"/>
      <c r="R578" s="82"/>
      <c r="S578" s="111" t="e">
        <f>Q578/R576*O576</f>
        <v>#DIV/0!</v>
      </c>
      <c r="T578" s="111" t="e">
        <f t="shared" si="95"/>
        <v>#DIV/0!</v>
      </c>
      <c r="U578" s="111" t="e">
        <f t="shared" si="96"/>
        <v>#DIV/0!</v>
      </c>
    </row>
    <row r="579" spans="1:21" ht="12.75" customHeight="1">
      <c r="A579" s="159"/>
      <c r="B579" s="82"/>
      <c r="C579" s="82"/>
      <c r="D579" s="82"/>
      <c r="E579" s="82"/>
      <c r="F579" s="82"/>
      <c r="G579" s="82"/>
      <c r="H579" s="92"/>
      <c r="I579" s="82"/>
      <c r="J579" s="140"/>
      <c r="K579" s="93"/>
      <c r="L579" s="146"/>
      <c r="M579" s="147"/>
      <c r="N579" s="105"/>
      <c r="O579" s="105"/>
      <c r="P579" s="88"/>
      <c r="Q579" s="89"/>
      <c r="R579" s="82"/>
      <c r="S579" s="111" t="e">
        <f>Q579/R576*O576</f>
        <v>#DIV/0!</v>
      </c>
      <c r="T579" s="111" t="e">
        <f t="shared" si="95"/>
        <v>#DIV/0!</v>
      </c>
      <c r="U579" s="111" t="e">
        <f t="shared" si="96"/>
        <v>#DIV/0!</v>
      </c>
    </row>
    <row r="580" spans="1:21" ht="12.75" customHeight="1">
      <c r="A580" s="159"/>
      <c r="B580" s="82"/>
      <c r="C580" s="82"/>
      <c r="D580" s="82"/>
      <c r="E580" s="82"/>
      <c r="F580" s="82"/>
      <c r="G580" s="82"/>
      <c r="H580" s="92"/>
      <c r="I580" s="82"/>
      <c r="J580" s="140"/>
      <c r="K580" s="93"/>
      <c r="L580" s="146"/>
      <c r="M580" s="147"/>
      <c r="N580" s="105"/>
      <c r="O580" s="105"/>
      <c r="P580" s="88"/>
      <c r="Q580" s="89"/>
      <c r="R580" s="82"/>
      <c r="S580" s="111" t="e">
        <f>Q580/R576*O576</f>
        <v>#DIV/0!</v>
      </c>
      <c r="T580" s="111" t="e">
        <f t="shared" si="95"/>
        <v>#DIV/0!</v>
      </c>
      <c r="U580" s="111" t="e">
        <f t="shared" si="96"/>
        <v>#DIV/0!</v>
      </c>
    </row>
    <row r="581" spans="1:21" ht="12.75" customHeight="1">
      <c r="A581" s="159"/>
      <c r="B581" s="82"/>
      <c r="C581" s="82"/>
      <c r="D581" s="82"/>
      <c r="E581" s="82"/>
      <c r="F581" s="82"/>
      <c r="G581" s="82"/>
      <c r="H581" s="116"/>
      <c r="I581" s="82"/>
      <c r="J581" s="140"/>
      <c r="K581" s="93"/>
      <c r="L581" s="148"/>
      <c r="M581" s="149"/>
      <c r="N581" s="105"/>
      <c r="O581" s="105"/>
      <c r="P581" s="88"/>
      <c r="Q581" s="89"/>
      <c r="R581" s="82"/>
      <c r="S581" s="111" t="e">
        <f>Q581/R576*O576</f>
        <v>#DIV/0!</v>
      </c>
      <c r="T581" s="111" t="e">
        <f t="shared" si="95"/>
        <v>#DIV/0!</v>
      </c>
      <c r="U581" s="111" t="e">
        <f t="shared" si="96"/>
        <v>#DIV/0!</v>
      </c>
    </row>
    <row r="582" spans="1:21" ht="12.75" customHeight="1">
      <c r="A582" s="166"/>
      <c r="B582" s="97"/>
      <c r="C582" s="97"/>
      <c r="D582" s="97"/>
      <c r="E582" s="150">
        <f>45%+2%*H583</f>
        <v>0.45</v>
      </c>
      <c r="F582" s="150">
        <f>55%-2%*H583</f>
        <v>0.55</v>
      </c>
      <c r="G582" s="97"/>
      <c r="H582" s="121"/>
      <c r="I582" s="97"/>
      <c r="J582" s="155"/>
      <c r="K582" s="156"/>
      <c r="L582" s="157"/>
      <c r="M582" s="158"/>
      <c r="N582" s="99"/>
      <c r="O582" s="99"/>
      <c r="P582" s="88"/>
      <c r="Q582" s="89"/>
      <c r="R582" s="97"/>
      <c r="S582" s="111"/>
      <c r="T582" s="111"/>
      <c r="U582" s="111"/>
    </row>
    <row r="583" spans="1:21" ht="12.75" customHeight="1">
      <c r="A583" s="159" t="s">
        <v>192</v>
      </c>
      <c r="B583" s="82"/>
      <c r="C583" s="82">
        <v>6000</v>
      </c>
      <c r="D583" s="82">
        <f>C583*B583</f>
        <v>0</v>
      </c>
      <c r="E583" s="82">
        <f>D583*E582</f>
        <v>0</v>
      </c>
      <c r="F583" s="82">
        <f>D583*F582</f>
        <v>0</v>
      </c>
      <c r="G583" s="82">
        <f>F583*0.15</f>
        <v>0</v>
      </c>
      <c r="H583" s="83"/>
      <c r="I583" s="82">
        <f>F583-G583</f>
        <v>0</v>
      </c>
      <c r="J583" s="84" t="s">
        <v>25</v>
      </c>
      <c r="K583" s="172" t="s">
        <v>5</v>
      </c>
      <c r="L583" s="173"/>
      <c r="M583" s="174"/>
      <c r="N583" s="128">
        <v>50</v>
      </c>
      <c r="O583" s="110">
        <f>I583*N583/100</f>
        <v>0</v>
      </c>
      <c r="P583" s="88"/>
      <c r="Q583" s="89"/>
      <c r="R583" s="88"/>
      <c r="S583" s="111"/>
      <c r="T583" s="111"/>
      <c r="U583" s="111"/>
    </row>
    <row r="584" spans="1:21" ht="12.75" customHeight="1">
      <c r="A584" s="159"/>
      <c r="B584" s="82"/>
      <c r="C584" s="82"/>
      <c r="D584" s="82"/>
      <c r="E584" s="82"/>
      <c r="F584" s="82"/>
      <c r="G584" s="82"/>
      <c r="H584" s="92"/>
      <c r="I584" s="82"/>
      <c r="J584" s="84"/>
      <c r="K584" s="93" t="s">
        <v>10</v>
      </c>
      <c r="L584" s="151" t="s">
        <v>7</v>
      </c>
      <c r="M584" s="152"/>
      <c r="N584" s="110">
        <v>23</v>
      </c>
      <c r="O584" s="110">
        <f>I583*N584/100</f>
        <v>0</v>
      </c>
      <c r="P584" s="88"/>
      <c r="Q584" s="89"/>
      <c r="R584" s="88"/>
      <c r="S584" s="111"/>
      <c r="T584" s="111"/>
      <c r="U584" s="111"/>
    </row>
    <row r="585" spans="1:21" ht="33" customHeight="1">
      <c r="A585" s="159"/>
      <c r="B585" s="82"/>
      <c r="C585" s="82"/>
      <c r="D585" s="82"/>
      <c r="E585" s="82"/>
      <c r="F585" s="82"/>
      <c r="G585" s="82"/>
      <c r="H585" s="92"/>
      <c r="I585" s="82"/>
      <c r="J585" s="84"/>
      <c r="K585" s="93"/>
      <c r="L585" s="68" t="s">
        <v>10</v>
      </c>
      <c r="M585" s="98" t="s">
        <v>165</v>
      </c>
      <c r="N585" s="135">
        <v>3</v>
      </c>
      <c r="O585" s="110">
        <f>I583*N585/100</f>
        <v>0</v>
      </c>
      <c r="P585" s="88"/>
      <c r="Q585" s="89"/>
      <c r="R585" s="88"/>
      <c r="S585" s="111">
        <f>O585</f>
        <v>0</v>
      </c>
      <c r="T585" s="111">
        <f aca="true" t="shared" si="97" ref="T585:T590">S585/1.302</f>
        <v>0</v>
      </c>
      <c r="U585" s="111">
        <f aca="true" t="shared" si="98" ref="U585:U590">S585-T585</f>
        <v>0</v>
      </c>
    </row>
    <row r="586" spans="1:21" ht="12.75" customHeight="1">
      <c r="A586" s="159"/>
      <c r="B586" s="82"/>
      <c r="C586" s="82"/>
      <c r="D586" s="82"/>
      <c r="E586" s="82"/>
      <c r="F586" s="82"/>
      <c r="G586" s="82"/>
      <c r="H586" s="92"/>
      <c r="I586" s="82"/>
      <c r="J586" s="84"/>
      <c r="K586" s="93"/>
      <c r="L586" s="68"/>
      <c r="M586" s="98" t="s">
        <v>167</v>
      </c>
      <c r="N586" s="135">
        <v>4</v>
      </c>
      <c r="O586" s="110">
        <f>I583*N586/100</f>
        <v>0</v>
      </c>
      <c r="P586" s="88"/>
      <c r="Q586" s="89"/>
      <c r="R586" s="88"/>
      <c r="S586" s="111">
        <f>O586</f>
        <v>0</v>
      </c>
      <c r="T586" s="111">
        <f t="shared" si="97"/>
        <v>0</v>
      </c>
      <c r="U586" s="111">
        <f t="shared" si="98"/>
        <v>0</v>
      </c>
    </row>
    <row r="587" spans="1:21" ht="12.75" customHeight="1">
      <c r="A587" s="159"/>
      <c r="B587" s="82"/>
      <c r="C587" s="82"/>
      <c r="D587" s="82"/>
      <c r="E587" s="82"/>
      <c r="F587" s="82"/>
      <c r="G587" s="82"/>
      <c r="H587" s="92"/>
      <c r="I587" s="82"/>
      <c r="J587" s="84"/>
      <c r="K587" s="93"/>
      <c r="L587" s="68"/>
      <c r="M587" s="104" t="s">
        <v>166</v>
      </c>
      <c r="N587" s="136">
        <v>13</v>
      </c>
      <c r="O587" s="175">
        <f>I583*N587/100</f>
        <v>0</v>
      </c>
      <c r="P587" s="88"/>
      <c r="Q587" s="89"/>
      <c r="R587" s="82">
        <f>Q587+Q589+Q588</f>
        <v>0</v>
      </c>
      <c r="S587" s="111" t="e">
        <f>Q587/R587*O587</f>
        <v>#DIV/0!</v>
      </c>
      <c r="T587" s="111" t="e">
        <f t="shared" si="97"/>
        <v>#DIV/0!</v>
      </c>
      <c r="U587" s="111" t="e">
        <f t="shared" si="98"/>
        <v>#DIV/0!</v>
      </c>
    </row>
    <row r="588" spans="1:21" ht="12.75" customHeight="1">
      <c r="A588" s="159"/>
      <c r="B588" s="82"/>
      <c r="C588" s="82"/>
      <c r="D588" s="82"/>
      <c r="E588" s="82"/>
      <c r="F588" s="82"/>
      <c r="G588" s="82"/>
      <c r="H588" s="92"/>
      <c r="I588" s="82"/>
      <c r="J588" s="84"/>
      <c r="K588" s="93"/>
      <c r="L588" s="68"/>
      <c r="M588" s="104"/>
      <c r="N588" s="136"/>
      <c r="O588" s="175"/>
      <c r="P588" s="88"/>
      <c r="Q588" s="89"/>
      <c r="R588" s="82"/>
      <c r="S588" s="111" t="e">
        <f>Q588/R587*O587</f>
        <v>#DIV/0!</v>
      </c>
      <c r="T588" s="111" t="e">
        <f t="shared" si="97"/>
        <v>#DIV/0!</v>
      </c>
      <c r="U588" s="111" t="e">
        <f t="shared" si="98"/>
        <v>#DIV/0!</v>
      </c>
    </row>
    <row r="589" spans="1:21" ht="12.75" customHeight="1">
      <c r="A589" s="159"/>
      <c r="B589" s="82"/>
      <c r="C589" s="82"/>
      <c r="D589" s="82"/>
      <c r="E589" s="82"/>
      <c r="F589" s="82"/>
      <c r="G589" s="82"/>
      <c r="H589" s="92"/>
      <c r="I589" s="82"/>
      <c r="J589" s="84"/>
      <c r="K589" s="93"/>
      <c r="L589" s="68"/>
      <c r="M589" s="104"/>
      <c r="N589" s="136"/>
      <c r="O589" s="175"/>
      <c r="P589" s="88"/>
      <c r="Q589" s="89"/>
      <c r="R589" s="82"/>
      <c r="S589" s="111" t="e">
        <f>Q589/R587*O587</f>
        <v>#DIV/0!</v>
      </c>
      <c r="T589" s="111" t="e">
        <f t="shared" si="97"/>
        <v>#DIV/0!</v>
      </c>
      <c r="U589" s="111" t="e">
        <f t="shared" si="98"/>
        <v>#DIV/0!</v>
      </c>
    </row>
    <row r="590" spans="1:21" ht="12.75" customHeight="1">
      <c r="A590" s="159"/>
      <c r="B590" s="82"/>
      <c r="C590" s="82"/>
      <c r="D590" s="82"/>
      <c r="E590" s="82"/>
      <c r="F590" s="82"/>
      <c r="G590" s="82"/>
      <c r="H590" s="92"/>
      <c r="I590" s="82"/>
      <c r="J590" s="84"/>
      <c r="K590" s="93"/>
      <c r="L590" s="68"/>
      <c r="M590" s="98" t="s">
        <v>19</v>
      </c>
      <c r="N590" s="135">
        <f>N584-N585-N586-N587</f>
        <v>3</v>
      </c>
      <c r="O590" s="110">
        <f>I583*N590/100</f>
        <v>0</v>
      </c>
      <c r="P590" s="88"/>
      <c r="Q590" s="89"/>
      <c r="R590" s="97">
        <f>Q590</f>
        <v>0</v>
      </c>
      <c r="S590" s="111">
        <f>R590</f>
        <v>0</v>
      </c>
      <c r="T590" s="111">
        <f t="shared" si="97"/>
        <v>0</v>
      </c>
      <c r="U590" s="111">
        <f t="shared" si="98"/>
        <v>0</v>
      </c>
    </row>
    <row r="591" spans="1:21" ht="12.75" customHeight="1">
      <c r="A591" s="159"/>
      <c r="B591" s="82"/>
      <c r="C591" s="82"/>
      <c r="D591" s="82"/>
      <c r="E591" s="82"/>
      <c r="F591" s="82"/>
      <c r="G591" s="82"/>
      <c r="H591" s="92"/>
      <c r="I591" s="82"/>
      <c r="J591" s="84"/>
      <c r="K591" s="93"/>
      <c r="L591" s="151" t="s">
        <v>8</v>
      </c>
      <c r="M591" s="152"/>
      <c r="N591" s="110">
        <v>21</v>
      </c>
      <c r="O591" s="110">
        <f>I583*N591/100</f>
        <v>0</v>
      </c>
      <c r="P591" s="88"/>
      <c r="Q591" s="89"/>
      <c r="R591" s="97"/>
      <c r="S591" s="111"/>
      <c r="T591" s="111"/>
      <c r="U591" s="111"/>
    </row>
    <row r="592" spans="1:21" ht="12.75" customHeight="1">
      <c r="A592" s="159"/>
      <c r="B592" s="82"/>
      <c r="C592" s="82"/>
      <c r="D592" s="82"/>
      <c r="E592" s="82"/>
      <c r="F592" s="82"/>
      <c r="G592" s="82"/>
      <c r="H592" s="92"/>
      <c r="I592" s="82"/>
      <c r="J592" s="84"/>
      <c r="K592" s="93"/>
      <c r="L592" s="68" t="s">
        <v>10</v>
      </c>
      <c r="M592" s="153" t="s">
        <v>20</v>
      </c>
      <c r="N592" s="135">
        <v>2</v>
      </c>
      <c r="O592" s="110">
        <f>I583*N592/100</f>
        <v>0</v>
      </c>
      <c r="P592" s="88"/>
      <c r="Q592" s="89"/>
      <c r="R592" s="97">
        <f>Q592</f>
        <v>0</v>
      </c>
      <c r="S592" s="111">
        <f>O592</f>
        <v>0</v>
      </c>
      <c r="T592" s="111">
        <f aca="true" t="shared" si="99" ref="T592:T602">S592/1.302</f>
        <v>0</v>
      </c>
      <c r="U592" s="111">
        <f aca="true" t="shared" si="100" ref="U592:U602">S592-T592</f>
        <v>0</v>
      </c>
    </row>
    <row r="593" spans="1:21" ht="12.75" customHeight="1">
      <c r="A593" s="159"/>
      <c r="B593" s="82"/>
      <c r="C593" s="82"/>
      <c r="D593" s="82"/>
      <c r="E593" s="82"/>
      <c r="F593" s="82"/>
      <c r="G593" s="82"/>
      <c r="H593" s="92"/>
      <c r="I593" s="82"/>
      <c r="J593" s="84"/>
      <c r="K593" s="93"/>
      <c r="L593" s="68"/>
      <c r="M593" s="176" t="s">
        <v>21</v>
      </c>
      <c r="N593" s="136">
        <v>9.5</v>
      </c>
      <c r="O593" s="175">
        <f>I583*N593/100</f>
        <v>0</v>
      </c>
      <c r="P593" s="88"/>
      <c r="Q593" s="89"/>
      <c r="R593" s="82">
        <f>Q593+Q595+Q596+Q594</f>
        <v>0</v>
      </c>
      <c r="S593" s="111" t="e">
        <f>Q593/R593*O593</f>
        <v>#DIV/0!</v>
      </c>
      <c r="T593" s="111" t="e">
        <f t="shared" si="99"/>
        <v>#DIV/0!</v>
      </c>
      <c r="U593" s="111" t="e">
        <f t="shared" si="100"/>
        <v>#DIV/0!</v>
      </c>
    </row>
    <row r="594" spans="1:21" ht="12.75" customHeight="1">
      <c r="A594" s="159"/>
      <c r="B594" s="82"/>
      <c r="C594" s="82"/>
      <c r="D594" s="82"/>
      <c r="E594" s="82"/>
      <c r="F594" s="82"/>
      <c r="G594" s="82"/>
      <c r="H594" s="92"/>
      <c r="I594" s="82"/>
      <c r="J594" s="84"/>
      <c r="K594" s="93"/>
      <c r="L594" s="68"/>
      <c r="M594" s="176"/>
      <c r="N594" s="136"/>
      <c r="O594" s="175"/>
      <c r="P594" s="88"/>
      <c r="Q594" s="89"/>
      <c r="R594" s="82"/>
      <c r="S594" s="111" t="e">
        <f>Q594/R593*O593</f>
        <v>#DIV/0!</v>
      </c>
      <c r="T594" s="111" t="e">
        <f t="shared" si="99"/>
        <v>#DIV/0!</v>
      </c>
      <c r="U594" s="111" t="e">
        <f t="shared" si="100"/>
        <v>#DIV/0!</v>
      </c>
    </row>
    <row r="595" spans="1:21" ht="12.75" customHeight="1">
      <c r="A595" s="159"/>
      <c r="B595" s="82"/>
      <c r="C595" s="82"/>
      <c r="D595" s="82"/>
      <c r="E595" s="82"/>
      <c r="F595" s="82"/>
      <c r="G595" s="82"/>
      <c r="H595" s="92"/>
      <c r="I595" s="82"/>
      <c r="J595" s="84"/>
      <c r="K595" s="93"/>
      <c r="L595" s="68"/>
      <c r="M595" s="176"/>
      <c r="N595" s="136"/>
      <c r="O595" s="175"/>
      <c r="P595" s="88"/>
      <c r="Q595" s="89"/>
      <c r="R595" s="82"/>
      <c r="S595" s="111" t="e">
        <f>Q595/R593*O593</f>
        <v>#DIV/0!</v>
      </c>
      <c r="T595" s="111" t="e">
        <f t="shared" si="99"/>
        <v>#DIV/0!</v>
      </c>
      <c r="U595" s="111" t="e">
        <f t="shared" si="100"/>
        <v>#DIV/0!</v>
      </c>
    </row>
    <row r="596" spans="1:21" ht="12.75" customHeight="1">
      <c r="A596" s="159"/>
      <c r="B596" s="82"/>
      <c r="C596" s="82"/>
      <c r="D596" s="82"/>
      <c r="E596" s="82"/>
      <c r="F596" s="82"/>
      <c r="G596" s="82"/>
      <c r="H596" s="92"/>
      <c r="I596" s="82"/>
      <c r="J596" s="84"/>
      <c r="K596" s="93"/>
      <c r="L596" s="68"/>
      <c r="M596" s="176"/>
      <c r="N596" s="136"/>
      <c r="O596" s="175"/>
      <c r="P596" s="88"/>
      <c r="Q596" s="89"/>
      <c r="R596" s="82"/>
      <c r="S596" s="111" t="e">
        <f>Q596/R593*O593</f>
        <v>#DIV/0!</v>
      </c>
      <c r="T596" s="111" t="e">
        <f t="shared" si="99"/>
        <v>#DIV/0!</v>
      </c>
      <c r="U596" s="111" t="e">
        <f t="shared" si="100"/>
        <v>#DIV/0!</v>
      </c>
    </row>
    <row r="597" spans="1:21" ht="15" customHeight="1">
      <c r="A597" s="159"/>
      <c r="B597" s="82"/>
      <c r="C597" s="82"/>
      <c r="D597" s="82"/>
      <c r="E597" s="82"/>
      <c r="F597" s="82"/>
      <c r="G597" s="82"/>
      <c r="H597" s="92"/>
      <c r="I597" s="82"/>
      <c r="J597" s="84"/>
      <c r="K597" s="93"/>
      <c r="L597" s="68"/>
      <c r="M597" s="153" t="s">
        <v>22</v>
      </c>
      <c r="N597" s="135">
        <v>2</v>
      </c>
      <c r="O597" s="110">
        <f>I583*N597/100</f>
        <v>0</v>
      </c>
      <c r="P597" s="88"/>
      <c r="Q597" s="89"/>
      <c r="R597" s="97"/>
      <c r="S597" s="111">
        <f>O597</f>
        <v>0</v>
      </c>
      <c r="T597" s="111">
        <f t="shared" si="99"/>
        <v>0</v>
      </c>
      <c r="U597" s="111">
        <f t="shared" si="100"/>
        <v>0</v>
      </c>
    </row>
    <row r="598" spans="1:21" ht="15" customHeight="1">
      <c r="A598" s="159"/>
      <c r="B598" s="82"/>
      <c r="C598" s="82"/>
      <c r="D598" s="82"/>
      <c r="E598" s="82"/>
      <c r="F598" s="82"/>
      <c r="G598" s="82"/>
      <c r="H598" s="92"/>
      <c r="I598" s="82"/>
      <c r="J598" s="84"/>
      <c r="K598" s="93"/>
      <c r="L598" s="68"/>
      <c r="M598" s="176" t="s">
        <v>23</v>
      </c>
      <c r="N598" s="136">
        <f>N591-N592-N593-N597</f>
        <v>7.5</v>
      </c>
      <c r="O598" s="175">
        <f>I583*N598/100</f>
        <v>0</v>
      </c>
      <c r="P598" s="88"/>
      <c r="Q598" s="89"/>
      <c r="R598" s="82">
        <f>Q598+Q599+Q600+Q601+Q602</f>
        <v>0</v>
      </c>
      <c r="S598" s="111" t="e">
        <f>Q598/R598*O598</f>
        <v>#DIV/0!</v>
      </c>
      <c r="T598" s="111" t="e">
        <f t="shared" si="99"/>
        <v>#DIV/0!</v>
      </c>
      <c r="U598" s="111" t="e">
        <f t="shared" si="100"/>
        <v>#DIV/0!</v>
      </c>
    </row>
    <row r="599" spans="1:21" ht="15" customHeight="1">
      <c r="A599" s="159"/>
      <c r="B599" s="82"/>
      <c r="C599" s="82"/>
      <c r="D599" s="82"/>
      <c r="E599" s="82"/>
      <c r="F599" s="82"/>
      <c r="G599" s="82"/>
      <c r="H599" s="92"/>
      <c r="I599" s="82"/>
      <c r="J599" s="84"/>
      <c r="K599" s="93"/>
      <c r="L599" s="68"/>
      <c r="M599" s="176"/>
      <c r="N599" s="136"/>
      <c r="O599" s="175"/>
      <c r="P599" s="88"/>
      <c r="Q599" s="89"/>
      <c r="R599" s="82"/>
      <c r="S599" s="111" t="e">
        <f>Q599/R598*O598</f>
        <v>#DIV/0!</v>
      </c>
      <c r="T599" s="111" t="e">
        <f t="shared" si="99"/>
        <v>#DIV/0!</v>
      </c>
      <c r="U599" s="111" t="e">
        <f t="shared" si="100"/>
        <v>#DIV/0!</v>
      </c>
    </row>
    <row r="600" spans="1:21" ht="15" customHeight="1">
      <c r="A600" s="159"/>
      <c r="B600" s="82"/>
      <c r="C600" s="82"/>
      <c r="D600" s="82"/>
      <c r="E600" s="82"/>
      <c r="F600" s="82"/>
      <c r="G600" s="82"/>
      <c r="H600" s="92"/>
      <c r="I600" s="82"/>
      <c r="J600" s="84"/>
      <c r="K600" s="93"/>
      <c r="L600" s="68"/>
      <c r="M600" s="176"/>
      <c r="N600" s="136"/>
      <c r="O600" s="175"/>
      <c r="P600" s="88"/>
      <c r="Q600" s="89"/>
      <c r="R600" s="82"/>
      <c r="S600" s="111" t="e">
        <f>Q600/R598*O598</f>
        <v>#DIV/0!</v>
      </c>
      <c r="T600" s="111" t="e">
        <f t="shared" si="99"/>
        <v>#DIV/0!</v>
      </c>
      <c r="U600" s="111" t="e">
        <f t="shared" si="100"/>
        <v>#DIV/0!</v>
      </c>
    </row>
    <row r="601" spans="1:21" ht="15" customHeight="1">
      <c r="A601" s="159"/>
      <c r="B601" s="82"/>
      <c r="C601" s="82"/>
      <c r="D601" s="82"/>
      <c r="E601" s="82"/>
      <c r="F601" s="82"/>
      <c r="G601" s="82"/>
      <c r="H601" s="92"/>
      <c r="I601" s="82"/>
      <c r="J601" s="84"/>
      <c r="K601" s="93"/>
      <c r="L601" s="68"/>
      <c r="M601" s="176"/>
      <c r="N601" s="136"/>
      <c r="O601" s="175"/>
      <c r="P601" s="88"/>
      <c r="Q601" s="89"/>
      <c r="R601" s="82"/>
      <c r="S601" s="111" t="e">
        <f>Q601/R598*O598</f>
        <v>#DIV/0!</v>
      </c>
      <c r="T601" s="111" t="e">
        <f t="shared" si="99"/>
        <v>#DIV/0!</v>
      </c>
      <c r="U601" s="111" t="e">
        <f t="shared" si="100"/>
        <v>#DIV/0!</v>
      </c>
    </row>
    <row r="602" spans="1:21" ht="15" customHeight="1">
      <c r="A602" s="159"/>
      <c r="B602" s="82"/>
      <c r="C602" s="82"/>
      <c r="D602" s="82"/>
      <c r="E602" s="82"/>
      <c r="F602" s="82"/>
      <c r="G602" s="82"/>
      <c r="H602" s="92"/>
      <c r="I602" s="82"/>
      <c r="J602" s="84"/>
      <c r="K602" s="93"/>
      <c r="L602" s="68"/>
      <c r="M602" s="176"/>
      <c r="N602" s="136"/>
      <c r="O602" s="175"/>
      <c r="P602" s="88"/>
      <c r="Q602" s="89"/>
      <c r="R602" s="82"/>
      <c r="S602" s="111" t="e">
        <f>Q602/R598*O598</f>
        <v>#DIV/0!</v>
      </c>
      <c r="T602" s="111" t="e">
        <f t="shared" si="99"/>
        <v>#DIV/0!</v>
      </c>
      <c r="U602" s="111" t="e">
        <f t="shared" si="100"/>
        <v>#DIV/0!</v>
      </c>
    </row>
    <row r="603" spans="1:21" ht="30" customHeight="1">
      <c r="A603" s="159"/>
      <c r="B603" s="82"/>
      <c r="C603" s="82"/>
      <c r="D603" s="82"/>
      <c r="E603" s="82"/>
      <c r="F603" s="82"/>
      <c r="G603" s="82"/>
      <c r="H603" s="92"/>
      <c r="I603" s="82"/>
      <c r="J603" s="84"/>
      <c r="K603" s="93"/>
      <c r="L603" s="151" t="s">
        <v>9</v>
      </c>
      <c r="M603" s="152"/>
      <c r="N603" s="110">
        <v>6</v>
      </c>
      <c r="O603" s="110">
        <f>I583*N603/100</f>
        <v>0</v>
      </c>
      <c r="P603" s="88"/>
      <c r="Q603" s="89"/>
      <c r="R603" s="88"/>
      <c r="S603" s="111"/>
      <c r="T603" s="111"/>
      <c r="U603" s="111"/>
    </row>
    <row r="604" spans="1:21" ht="12.75">
      <c r="A604" s="159"/>
      <c r="B604" s="82"/>
      <c r="C604" s="82"/>
      <c r="D604" s="82"/>
      <c r="E604" s="82"/>
      <c r="F604" s="82"/>
      <c r="G604" s="82"/>
      <c r="H604" s="92"/>
      <c r="I604" s="82"/>
      <c r="J604" s="84"/>
      <c r="K604" s="93"/>
      <c r="L604" s="64" t="s">
        <v>10</v>
      </c>
      <c r="M604" s="98" t="s">
        <v>24</v>
      </c>
      <c r="N604" s="99">
        <v>1</v>
      </c>
      <c r="O604" s="110">
        <f>I583*N604/100</f>
        <v>0</v>
      </c>
      <c r="P604" s="88"/>
      <c r="Q604" s="89"/>
      <c r="R604" s="88"/>
      <c r="S604" s="111"/>
      <c r="T604" s="111"/>
      <c r="U604" s="111"/>
    </row>
    <row r="605" spans="1:21" ht="12" customHeight="1">
      <c r="A605" s="159"/>
      <c r="B605" s="82"/>
      <c r="C605" s="82"/>
      <c r="D605" s="82"/>
      <c r="E605" s="82"/>
      <c r="F605" s="82"/>
      <c r="G605" s="82"/>
      <c r="H605" s="92"/>
      <c r="I605" s="82"/>
      <c r="J605" s="84"/>
      <c r="K605" s="93"/>
      <c r="L605" s="67"/>
      <c r="M605" s="104" t="s">
        <v>164</v>
      </c>
      <c r="N605" s="171">
        <v>2</v>
      </c>
      <c r="O605" s="175">
        <f>I583*N605/100</f>
        <v>0</v>
      </c>
      <c r="P605" s="88"/>
      <c r="Q605" s="89"/>
      <c r="R605" s="82">
        <f>Q605+Q606+Q607+Q608+Q609</f>
        <v>0</v>
      </c>
      <c r="S605" s="111" t="e">
        <f>Q605/R605*O605</f>
        <v>#DIV/0!</v>
      </c>
      <c r="T605" s="111" t="e">
        <f aca="true" t="shared" si="101" ref="T605:T615">S605/1.302</f>
        <v>#DIV/0!</v>
      </c>
      <c r="U605" s="111" t="e">
        <f aca="true" t="shared" si="102" ref="U605:U615">S605-T605</f>
        <v>#DIV/0!</v>
      </c>
    </row>
    <row r="606" spans="1:21" ht="12.75" customHeight="1">
      <c r="A606" s="159"/>
      <c r="B606" s="82"/>
      <c r="C606" s="82"/>
      <c r="D606" s="82"/>
      <c r="E606" s="82"/>
      <c r="F606" s="82"/>
      <c r="G606" s="82"/>
      <c r="H606" s="92"/>
      <c r="I606" s="82"/>
      <c r="J606" s="84"/>
      <c r="K606" s="93"/>
      <c r="L606" s="67"/>
      <c r="M606" s="104"/>
      <c r="N606" s="171"/>
      <c r="O606" s="175"/>
      <c r="P606" s="88"/>
      <c r="Q606" s="89"/>
      <c r="R606" s="82"/>
      <c r="S606" s="111" t="e">
        <f>Q606/R605*O605</f>
        <v>#DIV/0!</v>
      </c>
      <c r="T606" s="111" t="e">
        <f t="shared" si="101"/>
        <v>#DIV/0!</v>
      </c>
      <c r="U606" s="111" t="e">
        <f t="shared" si="102"/>
        <v>#DIV/0!</v>
      </c>
    </row>
    <row r="607" spans="1:21" ht="12.75" customHeight="1">
      <c r="A607" s="159"/>
      <c r="B607" s="82"/>
      <c r="C607" s="82"/>
      <c r="D607" s="82"/>
      <c r="E607" s="82"/>
      <c r="F607" s="82"/>
      <c r="G607" s="82"/>
      <c r="H607" s="92"/>
      <c r="I607" s="82"/>
      <c r="J607" s="84"/>
      <c r="K607" s="93"/>
      <c r="L607" s="67"/>
      <c r="M607" s="104"/>
      <c r="N607" s="171"/>
      <c r="O607" s="175"/>
      <c r="P607" s="88"/>
      <c r="Q607" s="89"/>
      <c r="R607" s="82"/>
      <c r="S607" s="111" t="e">
        <f>Q607/R605*O605</f>
        <v>#DIV/0!</v>
      </c>
      <c r="T607" s="111" t="e">
        <f t="shared" si="101"/>
        <v>#DIV/0!</v>
      </c>
      <c r="U607" s="111" t="e">
        <f t="shared" si="102"/>
        <v>#DIV/0!</v>
      </c>
    </row>
    <row r="608" spans="1:21" ht="12.75" customHeight="1">
      <c r="A608" s="159"/>
      <c r="B608" s="82"/>
      <c r="C608" s="82"/>
      <c r="D608" s="82"/>
      <c r="E608" s="82"/>
      <c r="F608" s="82"/>
      <c r="G608" s="82"/>
      <c r="H608" s="92"/>
      <c r="I608" s="82"/>
      <c r="J608" s="84"/>
      <c r="K608" s="93"/>
      <c r="L608" s="67"/>
      <c r="M608" s="104"/>
      <c r="N608" s="171"/>
      <c r="O608" s="175"/>
      <c r="P608" s="88"/>
      <c r="Q608" s="89"/>
      <c r="R608" s="82"/>
      <c r="S608" s="111" t="e">
        <f>Q608/R605*O605</f>
        <v>#DIV/0!</v>
      </c>
      <c r="T608" s="111" t="e">
        <f t="shared" si="101"/>
        <v>#DIV/0!</v>
      </c>
      <c r="U608" s="111" t="e">
        <f t="shared" si="102"/>
        <v>#DIV/0!</v>
      </c>
    </row>
    <row r="609" spans="1:21" ht="12.75" customHeight="1">
      <c r="A609" s="159"/>
      <c r="B609" s="82"/>
      <c r="C609" s="82"/>
      <c r="D609" s="82"/>
      <c r="E609" s="82"/>
      <c r="F609" s="82"/>
      <c r="G609" s="82"/>
      <c r="H609" s="92"/>
      <c r="I609" s="82"/>
      <c r="J609" s="84"/>
      <c r="K609" s="93"/>
      <c r="L609" s="67"/>
      <c r="M609" s="104"/>
      <c r="N609" s="171"/>
      <c r="O609" s="175"/>
      <c r="P609" s="88"/>
      <c r="Q609" s="89"/>
      <c r="R609" s="82"/>
      <c r="S609" s="111" t="e">
        <f>Q609/R605*O605</f>
        <v>#DIV/0!</v>
      </c>
      <c r="T609" s="111" t="e">
        <f t="shared" si="101"/>
        <v>#DIV/0!</v>
      </c>
      <c r="U609" s="111" t="e">
        <f t="shared" si="102"/>
        <v>#DIV/0!</v>
      </c>
    </row>
    <row r="610" spans="1:21" ht="12.75" customHeight="1">
      <c r="A610" s="159"/>
      <c r="B610" s="82"/>
      <c r="C610" s="82"/>
      <c r="D610" s="82"/>
      <c r="E610" s="82"/>
      <c r="F610" s="82"/>
      <c r="G610" s="82"/>
      <c r="H610" s="92"/>
      <c r="I610" s="82"/>
      <c r="J610" s="84"/>
      <c r="K610" s="93"/>
      <c r="L610" s="67"/>
      <c r="M610" s="104" t="s">
        <v>163</v>
      </c>
      <c r="N610" s="171">
        <v>2</v>
      </c>
      <c r="O610" s="175">
        <f>I583*N610/100</f>
        <v>0</v>
      </c>
      <c r="P610" s="88"/>
      <c r="Q610" s="89"/>
      <c r="R610" s="82">
        <f>Q610+Q611+Q612+Q613</f>
        <v>0</v>
      </c>
      <c r="S610" s="111" t="e">
        <f>Q610/R610*O610</f>
        <v>#DIV/0!</v>
      </c>
      <c r="T610" s="111" t="e">
        <f t="shared" si="101"/>
        <v>#DIV/0!</v>
      </c>
      <c r="U610" s="111" t="e">
        <f t="shared" si="102"/>
        <v>#DIV/0!</v>
      </c>
    </row>
    <row r="611" spans="1:21" ht="12.75" customHeight="1">
      <c r="A611" s="159"/>
      <c r="B611" s="82"/>
      <c r="C611" s="82"/>
      <c r="D611" s="82"/>
      <c r="E611" s="82"/>
      <c r="F611" s="82"/>
      <c r="G611" s="82"/>
      <c r="H611" s="92"/>
      <c r="I611" s="82"/>
      <c r="J611" s="84"/>
      <c r="K611" s="93"/>
      <c r="L611" s="67"/>
      <c r="M611" s="104"/>
      <c r="N611" s="171"/>
      <c r="O611" s="175"/>
      <c r="P611" s="88"/>
      <c r="Q611" s="89"/>
      <c r="R611" s="82"/>
      <c r="S611" s="111" t="e">
        <f>Q611/R610*O610</f>
        <v>#DIV/0!</v>
      </c>
      <c r="T611" s="111" t="e">
        <f t="shared" si="101"/>
        <v>#DIV/0!</v>
      </c>
      <c r="U611" s="111" t="e">
        <f t="shared" si="102"/>
        <v>#DIV/0!</v>
      </c>
    </row>
    <row r="612" spans="1:21" ht="12.75" customHeight="1">
      <c r="A612" s="159"/>
      <c r="B612" s="82"/>
      <c r="C612" s="82"/>
      <c r="D612" s="82"/>
      <c r="E612" s="82"/>
      <c r="F612" s="82"/>
      <c r="G612" s="82"/>
      <c r="H612" s="92"/>
      <c r="I612" s="82"/>
      <c r="J612" s="84"/>
      <c r="K612" s="93"/>
      <c r="L612" s="67"/>
      <c r="M612" s="104"/>
      <c r="N612" s="171"/>
      <c r="O612" s="175"/>
      <c r="P612" s="88"/>
      <c r="Q612" s="89"/>
      <c r="R612" s="82"/>
      <c r="S612" s="111" t="e">
        <f>Q612/R610*O610</f>
        <v>#DIV/0!</v>
      </c>
      <c r="T612" s="111" t="e">
        <f t="shared" si="101"/>
        <v>#DIV/0!</v>
      </c>
      <c r="U612" s="111" t="e">
        <f t="shared" si="102"/>
        <v>#DIV/0!</v>
      </c>
    </row>
    <row r="613" spans="1:21" ht="12.75" customHeight="1">
      <c r="A613" s="159"/>
      <c r="B613" s="82"/>
      <c r="C613" s="82"/>
      <c r="D613" s="82"/>
      <c r="E613" s="82"/>
      <c r="F613" s="82"/>
      <c r="G613" s="82"/>
      <c r="H613" s="92"/>
      <c r="I613" s="82"/>
      <c r="J613" s="84"/>
      <c r="K613" s="93"/>
      <c r="L613" s="67"/>
      <c r="M613" s="104"/>
      <c r="N613" s="171"/>
      <c r="O613" s="175"/>
      <c r="P613" s="88"/>
      <c r="Q613" s="89"/>
      <c r="R613" s="82"/>
      <c r="S613" s="111" t="e">
        <f>Q613/R610*O610</f>
        <v>#DIV/0!</v>
      </c>
      <c r="T613" s="111" t="e">
        <f t="shared" si="101"/>
        <v>#DIV/0!</v>
      </c>
      <c r="U613" s="111" t="e">
        <f t="shared" si="102"/>
        <v>#DIV/0!</v>
      </c>
    </row>
    <row r="614" spans="1:21" ht="12.75" customHeight="1">
      <c r="A614" s="159"/>
      <c r="B614" s="82"/>
      <c r="C614" s="82"/>
      <c r="D614" s="82"/>
      <c r="E614" s="82"/>
      <c r="F614" s="82"/>
      <c r="G614" s="82"/>
      <c r="H614" s="92"/>
      <c r="I614" s="82"/>
      <c r="J614" s="84"/>
      <c r="K614" s="93"/>
      <c r="L614" s="67"/>
      <c r="M614" s="104" t="s">
        <v>162</v>
      </c>
      <c r="N614" s="171">
        <v>1</v>
      </c>
      <c r="O614" s="175">
        <f>I583*N614/100</f>
        <v>0</v>
      </c>
      <c r="P614" s="88"/>
      <c r="Q614" s="89"/>
      <c r="R614" s="82">
        <f>Q614+Q615</f>
        <v>0</v>
      </c>
      <c r="S614" s="111" t="e">
        <f>Q614/R614*O614</f>
        <v>#DIV/0!</v>
      </c>
      <c r="T614" s="111" t="e">
        <f t="shared" si="101"/>
        <v>#DIV/0!</v>
      </c>
      <c r="U614" s="111" t="e">
        <f t="shared" si="102"/>
        <v>#DIV/0!</v>
      </c>
    </row>
    <row r="615" spans="1:21" ht="12.75" customHeight="1">
      <c r="A615" s="159"/>
      <c r="B615" s="82"/>
      <c r="C615" s="82"/>
      <c r="D615" s="82"/>
      <c r="E615" s="82"/>
      <c r="F615" s="82"/>
      <c r="G615" s="82"/>
      <c r="H615" s="92"/>
      <c r="I615" s="82"/>
      <c r="J615" s="84"/>
      <c r="K615" s="93"/>
      <c r="L615" s="75"/>
      <c r="M615" s="104"/>
      <c r="N615" s="171"/>
      <c r="O615" s="175"/>
      <c r="P615" s="88"/>
      <c r="Q615" s="89"/>
      <c r="R615" s="82"/>
      <c r="S615" s="111" t="e">
        <f>Q615/R614*O614</f>
        <v>#DIV/0!</v>
      </c>
      <c r="T615" s="111" t="e">
        <f t="shared" si="101"/>
        <v>#DIV/0!</v>
      </c>
      <c r="U615" s="111" t="e">
        <f t="shared" si="102"/>
        <v>#DIV/0!</v>
      </c>
    </row>
    <row r="616" spans="1:21" ht="12.75" customHeight="1">
      <c r="A616" s="159"/>
      <c r="B616" s="82"/>
      <c r="C616" s="82"/>
      <c r="D616" s="82"/>
      <c r="E616" s="82"/>
      <c r="F616" s="82"/>
      <c r="G616" s="82"/>
      <c r="H616" s="92"/>
      <c r="I616" s="82"/>
      <c r="J616" s="140" t="s">
        <v>26</v>
      </c>
      <c r="K616" s="167" t="s">
        <v>11</v>
      </c>
      <c r="L616" s="168"/>
      <c r="M616" s="169"/>
      <c r="N616" s="110">
        <v>50</v>
      </c>
      <c r="O616" s="110">
        <f>I583*N616/100</f>
        <v>0</v>
      </c>
      <c r="P616" s="177"/>
      <c r="Q616" s="89"/>
      <c r="R616" s="97"/>
      <c r="S616" s="111"/>
      <c r="T616" s="111"/>
      <c r="U616" s="111"/>
    </row>
    <row r="617" spans="1:21" ht="12.75" customHeight="1">
      <c r="A617" s="159"/>
      <c r="B617" s="82"/>
      <c r="C617" s="82"/>
      <c r="D617" s="82"/>
      <c r="E617" s="82"/>
      <c r="F617" s="82"/>
      <c r="G617" s="82"/>
      <c r="H617" s="92"/>
      <c r="I617" s="82"/>
      <c r="J617" s="140"/>
      <c r="K617" s="93" t="s">
        <v>10</v>
      </c>
      <c r="L617" s="144" t="s">
        <v>7</v>
      </c>
      <c r="M617" s="145"/>
      <c r="N617" s="105">
        <v>30</v>
      </c>
      <c r="O617" s="175">
        <f>I583*N617/100</f>
        <v>0</v>
      </c>
      <c r="P617" s="88"/>
      <c r="Q617" s="89"/>
      <c r="R617" s="82">
        <f>Q617+Q618+Q619+Q620</f>
        <v>0</v>
      </c>
      <c r="S617" s="111" t="e">
        <f>Q617/R617*O617</f>
        <v>#DIV/0!</v>
      </c>
      <c r="T617" s="111" t="e">
        <f aca="true" t="shared" si="103" ref="T617:T626">S617/1.302</f>
        <v>#DIV/0!</v>
      </c>
      <c r="U617" s="111" t="e">
        <f aca="true" t="shared" si="104" ref="U617:U626">S617-T617</f>
        <v>#DIV/0!</v>
      </c>
    </row>
    <row r="618" spans="1:21" ht="12.75" customHeight="1">
      <c r="A618" s="159"/>
      <c r="B618" s="82"/>
      <c r="C618" s="82"/>
      <c r="D618" s="82"/>
      <c r="E618" s="82"/>
      <c r="F618" s="82"/>
      <c r="G618" s="82"/>
      <c r="H618" s="92"/>
      <c r="I618" s="82"/>
      <c r="J618" s="140"/>
      <c r="K618" s="93"/>
      <c r="L618" s="178"/>
      <c r="M618" s="179"/>
      <c r="N618" s="171"/>
      <c r="O618" s="175"/>
      <c r="P618" s="88"/>
      <c r="Q618" s="89"/>
      <c r="R618" s="82"/>
      <c r="S618" s="111" t="e">
        <f>Q618/R617*O617</f>
        <v>#DIV/0!</v>
      </c>
      <c r="T618" s="111" t="e">
        <f t="shared" si="103"/>
        <v>#DIV/0!</v>
      </c>
      <c r="U618" s="111" t="e">
        <f t="shared" si="104"/>
        <v>#DIV/0!</v>
      </c>
    </row>
    <row r="619" spans="1:21" ht="12.75" customHeight="1">
      <c r="A619" s="159"/>
      <c r="B619" s="82"/>
      <c r="C619" s="82"/>
      <c r="D619" s="82"/>
      <c r="E619" s="82"/>
      <c r="F619" s="82"/>
      <c r="G619" s="82"/>
      <c r="H619" s="92"/>
      <c r="I619" s="82"/>
      <c r="J619" s="140"/>
      <c r="K619" s="93"/>
      <c r="L619" s="178"/>
      <c r="M619" s="179"/>
      <c r="N619" s="171"/>
      <c r="O619" s="175"/>
      <c r="P619" s="88"/>
      <c r="Q619" s="89"/>
      <c r="R619" s="82"/>
      <c r="S619" s="111" t="e">
        <f>Q619/R617*O617</f>
        <v>#DIV/0!</v>
      </c>
      <c r="T619" s="111" t="e">
        <f t="shared" si="103"/>
        <v>#DIV/0!</v>
      </c>
      <c r="U619" s="111" t="e">
        <f t="shared" si="104"/>
        <v>#DIV/0!</v>
      </c>
    </row>
    <row r="620" spans="1:21" ht="12.75" customHeight="1">
      <c r="A620" s="159"/>
      <c r="B620" s="82"/>
      <c r="C620" s="82"/>
      <c r="D620" s="82"/>
      <c r="E620" s="82"/>
      <c r="F620" s="82"/>
      <c r="G620" s="82"/>
      <c r="H620" s="92"/>
      <c r="I620" s="82"/>
      <c r="J620" s="140"/>
      <c r="K620" s="93"/>
      <c r="L620" s="180"/>
      <c r="M620" s="181"/>
      <c r="N620" s="171"/>
      <c r="O620" s="175"/>
      <c r="P620" s="88"/>
      <c r="Q620" s="89"/>
      <c r="R620" s="82"/>
      <c r="S620" s="111" t="e">
        <f>Q620/R617*O617</f>
        <v>#DIV/0!</v>
      </c>
      <c r="T620" s="111" t="e">
        <f t="shared" si="103"/>
        <v>#DIV/0!</v>
      </c>
      <c r="U620" s="111" t="e">
        <f t="shared" si="104"/>
        <v>#DIV/0!</v>
      </c>
    </row>
    <row r="621" spans="1:21" ht="12.75" customHeight="1">
      <c r="A621" s="159"/>
      <c r="B621" s="82"/>
      <c r="C621" s="82"/>
      <c r="D621" s="82"/>
      <c r="E621" s="82"/>
      <c r="F621" s="82"/>
      <c r="G621" s="82"/>
      <c r="H621" s="92"/>
      <c r="I621" s="82"/>
      <c r="J621" s="140"/>
      <c r="K621" s="93"/>
      <c r="L621" s="182" t="s">
        <v>8</v>
      </c>
      <c r="M621" s="183"/>
      <c r="N621" s="171">
        <v>20</v>
      </c>
      <c r="O621" s="175">
        <f>I583*N621/100</f>
        <v>0</v>
      </c>
      <c r="P621" s="88"/>
      <c r="Q621" s="89"/>
      <c r="R621" s="82">
        <f>Q621+Q622+Q623+Q624+Q625+Q626</f>
        <v>0</v>
      </c>
      <c r="S621" s="111" t="e">
        <f>Q621/R621*O621</f>
        <v>#DIV/0!</v>
      </c>
      <c r="T621" s="111" t="e">
        <f t="shared" si="103"/>
        <v>#DIV/0!</v>
      </c>
      <c r="U621" s="111" t="e">
        <f t="shared" si="104"/>
        <v>#DIV/0!</v>
      </c>
    </row>
    <row r="622" spans="1:21" ht="12.75" customHeight="1">
      <c r="A622" s="159"/>
      <c r="B622" s="82"/>
      <c r="C622" s="82"/>
      <c r="D622" s="82"/>
      <c r="E622" s="82"/>
      <c r="F622" s="82"/>
      <c r="G622" s="82"/>
      <c r="H622" s="92"/>
      <c r="I622" s="82"/>
      <c r="J622" s="140"/>
      <c r="K622" s="93"/>
      <c r="L622" s="178"/>
      <c r="M622" s="179"/>
      <c r="N622" s="171"/>
      <c r="O622" s="175"/>
      <c r="P622" s="88"/>
      <c r="Q622" s="89"/>
      <c r="R622" s="82"/>
      <c r="S622" s="111" t="e">
        <f>Q622/R621*O621</f>
        <v>#DIV/0!</v>
      </c>
      <c r="T622" s="111" t="e">
        <f t="shared" si="103"/>
        <v>#DIV/0!</v>
      </c>
      <c r="U622" s="111" t="e">
        <f t="shared" si="104"/>
        <v>#DIV/0!</v>
      </c>
    </row>
    <row r="623" spans="1:21" ht="12.75" customHeight="1">
      <c r="A623" s="159"/>
      <c r="B623" s="82"/>
      <c r="C623" s="82"/>
      <c r="D623" s="82"/>
      <c r="E623" s="82"/>
      <c r="F623" s="82"/>
      <c r="G623" s="82"/>
      <c r="H623" s="92"/>
      <c r="I623" s="82"/>
      <c r="J623" s="140"/>
      <c r="K623" s="93"/>
      <c r="L623" s="178"/>
      <c r="M623" s="179"/>
      <c r="N623" s="171"/>
      <c r="O623" s="175"/>
      <c r="P623" s="88"/>
      <c r="Q623" s="89"/>
      <c r="R623" s="82"/>
      <c r="S623" s="111" t="e">
        <f>Q623/R621*O621</f>
        <v>#DIV/0!</v>
      </c>
      <c r="T623" s="111" t="e">
        <f t="shared" si="103"/>
        <v>#DIV/0!</v>
      </c>
      <c r="U623" s="111" t="e">
        <f t="shared" si="104"/>
        <v>#DIV/0!</v>
      </c>
    </row>
    <row r="624" spans="1:21" ht="12.75" customHeight="1">
      <c r="A624" s="159"/>
      <c r="B624" s="82"/>
      <c r="C624" s="82"/>
      <c r="D624" s="82"/>
      <c r="E624" s="82"/>
      <c r="F624" s="82"/>
      <c r="G624" s="82"/>
      <c r="H624" s="92"/>
      <c r="I624" s="82"/>
      <c r="J624" s="140"/>
      <c r="K624" s="93"/>
      <c r="L624" s="178"/>
      <c r="M624" s="179"/>
      <c r="N624" s="171"/>
      <c r="O624" s="175"/>
      <c r="P624" s="88"/>
      <c r="Q624" s="89"/>
      <c r="R624" s="82"/>
      <c r="S624" s="111" t="e">
        <f>Q624/R621*O621</f>
        <v>#DIV/0!</v>
      </c>
      <c r="T624" s="111" t="e">
        <f t="shared" si="103"/>
        <v>#DIV/0!</v>
      </c>
      <c r="U624" s="111" t="e">
        <f t="shared" si="104"/>
        <v>#DIV/0!</v>
      </c>
    </row>
    <row r="625" spans="1:21" ht="12.75" customHeight="1">
      <c r="A625" s="159"/>
      <c r="B625" s="82"/>
      <c r="C625" s="82"/>
      <c r="D625" s="82"/>
      <c r="E625" s="82"/>
      <c r="F625" s="82"/>
      <c r="G625" s="82"/>
      <c r="H625" s="92"/>
      <c r="I625" s="82"/>
      <c r="J625" s="140"/>
      <c r="K625" s="93"/>
      <c r="L625" s="178"/>
      <c r="M625" s="179"/>
      <c r="N625" s="171"/>
      <c r="O625" s="175"/>
      <c r="P625" s="88"/>
      <c r="Q625" s="89"/>
      <c r="R625" s="82"/>
      <c r="S625" s="111" t="e">
        <f>Q625/R621*O621</f>
        <v>#DIV/0!</v>
      </c>
      <c r="T625" s="111" t="e">
        <f t="shared" si="103"/>
        <v>#DIV/0!</v>
      </c>
      <c r="U625" s="111" t="e">
        <f t="shared" si="104"/>
        <v>#DIV/0!</v>
      </c>
    </row>
    <row r="626" spans="1:21" ht="12" customHeight="1">
      <c r="A626" s="159"/>
      <c r="B626" s="82"/>
      <c r="C626" s="82"/>
      <c r="D626" s="82"/>
      <c r="E626" s="82"/>
      <c r="F626" s="82"/>
      <c r="G626" s="82"/>
      <c r="H626" s="116"/>
      <c r="I626" s="82"/>
      <c r="J626" s="140"/>
      <c r="K626" s="93"/>
      <c r="L626" s="180"/>
      <c r="M626" s="181"/>
      <c r="N626" s="171"/>
      <c r="O626" s="175"/>
      <c r="P626" s="88"/>
      <c r="Q626" s="89"/>
      <c r="R626" s="82"/>
      <c r="S626" s="111" t="e">
        <f>Q626/R621*O621</f>
        <v>#DIV/0!</v>
      </c>
      <c r="T626" s="111" t="e">
        <f t="shared" si="103"/>
        <v>#DIV/0!</v>
      </c>
      <c r="U626" s="111" t="e">
        <f t="shared" si="104"/>
        <v>#DIV/0!</v>
      </c>
    </row>
    <row r="627" spans="1:21" ht="12" customHeight="1">
      <c r="A627" s="166"/>
      <c r="B627" s="97"/>
      <c r="C627" s="97"/>
      <c r="D627" s="97"/>
      <c r="E627" s="150">
        <f>45%+2%*H628</f>
        <v>0.45</v>
      </c>
      <c r="F627" s="150">
        <f>55%-2%*H628</f>
        <v>0.55</v>
      </c>
      <c r="G627" s="97"/>
      <c r="H627" s="121"/>
      <c r="I627" s="97"/>
      <c r="J627" s="155"/>
      <c r="K627" s="156"/>
      <c r="L627" s="184"/>
      <c r="M627" s="185"/>
      <c r="N627" s="170"/>
      <c r="O627" s="110"/>
      <c r="P627" s="88"/>
      <c r="Q627" s="89"/>
      <c r="R627" s="97"/>
      <c r="S627" s="111"/>
      <c r="T627" s="111"/>
      <c r="U627" s="111"/>
    </row>
    <row r="628" spans="1:21" ht="12.75" customHeight="1">
      <c r="A628" s="159" t="s">
        <v>195</v>
      </c>
      <c r="B628" s="82"/>
      <c r="C628" s="82">
        <v>6000</v>
      </c>
      <c r="D628" s="82">
        <f>C628*B628</f>
        <v>0</v>
      </c>
      <c r="E628" s="82">
        <f>D628*E627</f>
        <v>0</v>
      </c>
      <c r="F628" s="82">
        <f>D628*F627</f>
        <v>0</v>
      </c>
      <c r="G628" s="82">
        <f>F628*0.15</f>
        <v>0</v>
      </c>
      <c r="H628" s="83"/>
      <c r="I628" s="82">
        <f>F628-G628</f>
        <v>0</v>
      </c>
      <c r="J628" s="84" t="s">
        <v>25</v>
      </c>
      <c r="K628" s="172" t="s">
        <v>5</v>
      </c>
      <c r="L628" s="173"/>
      <c r="M628" s="174"/>
      <c r="N628" s="128">
        <v>45</v>
      </c>
      <c r="O628" s="110">
        <f>I628*N628/100</f>
        <v>0</v>
      </c>
      <c r="P628" s="88"/>
      <c r="Q628" s="89"/>
      <c r="R628" s="88"/>
      <c r="S628" s="111"/>
      <c r="T628" s="111"/>
      <c r="U628" s="111"/>
    </row>
    <row r="629" spans="1:21" ht="12.75" customHeight="1">
      <c r="A629" s="159"/>
      <c r="B629" s="82"/>
      <c r="C629" s="82"/>
      <c r="D629" s="82"/>
      <c r="E629" s="82"/>
      <c r="F629" s="82"/>
      <c r="G629" s="82"/>
      <c r="H629" s="92"/>
      <c r="I629" s="82"/>
      <c r="J629" s="84"/>
      <c r="K629" s="93" t="s">
        <v>10</v>
      </c>
      <c r="L629" s="186" t="s">
        <v>7</v>
      </c>
      <c r="M629" s="187"/>
      <c r="N629" s="188">
        <v>21</v>
      </c>
      <c r="O629" s="188">
        <f>I628*N629/100</f>
        <v>0</v>
      </c>
      <c r="P629" s="88"/>
      <c r="Q629" s="89"/>
      <c r="R629" s="88"/>
      <c r="S629" s="111"/>
      <c r="T629" s="111"/>
      <c r="U629" s="111"/>
    </row>
    <row r="630" spans="1:21" ht="33" customHeight="1">
      <c r="A630" s="159"/>
      <c r="B630" s="82"/>
      <c r="C630" s="82"/>
      <c r="D630" s="82"/>
      <c r="E630" s="82"/>
      <c r="F630" s="82"/>
      <c r="G630" s="82"/>
      <c r="H630" s="92"/>
      <c r="I630" s="82"/>
      <c r="J630" s="84"/>
      <c r="K630" s="93"/>
      <c r="L630" s="68" t="s">
        <v>10</v>
      </c>
      <c r="M630" s="98" t="s">
        <v>165</v>
      </c>
      <c r="N630" s="135">
        <v>3</v>
      </c>
      <c r="O630" s="110">
        <f>I628*N630/100</f>
        <v>0</v>
      </c>
      <c r="P630" s="88"/>
      <c r="Q630" s="89"/>
      <c r="R630" s="88"/>
      <c r="S630" s="111">
        <f>O630</f>
        <v>0</v>
      </c>
      <c r="T630" s="111">
        <f aca="true" t="shared" si="105" ref="T630:T635">S630/1.302</f>
        <v>0</v>
      </c>
      <c r="U630" s="111">
        <f aca="true" t="shared" si="106" ref="U630:U635">S630-T630</f>
        <v>0</v>
      </c>
    </row>
    <row r="631" spans="1:21" ht="12.75" customHeight="1">
      <c r="A631" s="159"/>
      <c r="B631" s="82"/>
      <c r="C631" s="82"/>
      <c r="D631" s="82"/>
      <c r="E631" s="82"/>
      <c r="F631" s="82"/>
      <c r="G631" s="82"/>
      <c r="H631" s="92"/>
      <c r="I631" s="82"/>
      <c r="J631" s="84"/>
      <c r="K631" s="93"/>
      <c r="L631" s="68"/>
      <c r="M631" s="98" t="s">
        <v>167</v>
      </c>
      <c r="N631" s="135">
        <v>4</v>
      </c>
      <c r="O631" s="110">
        <f>I628*N631/100</f>
        <v>0</v>
      </c>
      <c r="P631" s="88"/>
      <c r="Q631" s="89"/>
      <c r="R631" s="88"/>
      <c r="S631" s="111">
        <f>O631</f>
        <v>0</v>
      </c>
      <c r="T631" s="111">
        <f t="shared" si="105"/>
        <v>0</v>
      </c>
      <c r="U631" s="111">
        <f t="shared" si="106"/>
        <v>0</v>
      </c>
    </row>
    <row r="632" spans="1:21" ht="12.75" customHeight="1">
      <c r="A632" s="159"/>
      <c r="B632" s="82"/>
      <c r="C632" s="82"/>
      <c r="D632" s="82"/>
      <c r="E632" s="82"/>
      <c r="F632" s="82"/>
      <c r="G632" s="82"/>
      <c r="H632" s="92"/>
      <c r="I632" s="82"/>
      <c r="J632" s="84"/>
      <c r="K632" s="93"/>
      <c r="L632" s="68"/>
      <c r="M632" s="104" t="s">
        <v>166</v>
      </c>
      <c r="N632" s="136">
        <v>12</v>
      </c>
      <c r="O632" s="175">
        <f>I628*N632/100</f>
        <v>0</v>
      </c>
      <c r="P632" s="88"/>
      <c r="Q632" s="89"/>
      <c r="R632" s="82">
        <f>Q632+Q634+Q633</f>
        <v>0</v>
      </c>
      <c r="S632" s="111" t="e">
        <f>Q632/R632*O632</f>
        <v>#DIV/0!</v>
      </c>
      <c r="T632" s="111" t="e">
        <f t="shared" si="105"/>
        <v>#DIV/0!</v>
      </c>
      <c r="U632" s="111" t="e">
        <f t="shared" si="106"/>
        <v>#DIV/0!</v>
      </c>
    </row>
    <row r="633" spans="1:21" ht="12.75" customHeight="1">
      <c r="A633" s="159"/>
      <c r="B633" s="82"/>
      <c r="C633" s="82"/>
      <c r="D633" s="82"/>
      <c r="E633" s="82"/>
      <c r="F633" s="82"/>
      <c r="G633" s="82"/>
      <c r="H633" s="92"/>
      <c r="I633" s="82"/>
      <c r="J633" s="84"/>
      <c r="K633" s="93"/>
      <c r="L633" s="68"/>
      <c r="M633" s="104"/>
      <c r="N633" s="136"/>
      <c r="O633" s="175"/>
      <c r="P633" s="88"/>
      <c r="Q633" s="89"/>
      <c r="R633" s="82"/>
      <c r="S633" s="111" t="e">
        <f>Q633/R632*O632</f>
        <v>#DIV/0!</v>
      </c>
      <c r="T633" s="111" t="e">
        <f t="shared" si="105"/>
        <v>#DIV/0!</v>
      </c>
      <c r="U633" s="111" t="e">
        <f t="shared" si="106"/>
        <v>#DIV/0!</v>
      </c>
    </row>
    <row r="634" spans="1:21" ht="12.75" customHeight="1">
      <c r="A634" s="159"/>
      <c r="B634" s="82"/>
      <c r="C634" s="82"/>
      <c r="D634" s="82"/>
      <c r="E634" s="82"/>
      <c r="F634" s="82"/>
      <c r="G634" s="82"/>
      <c r="H634" s="92"/>
      <c r="I634" s="82"/>
      <c r="J634" s="84"/>
      <c r="K634" s="93"/>
      <c r="L634" s="68"/>
      <c r="M634" s="104"/>
      <c r="N634" s="136"/>
      <c r="O634" s="175"/>
      <c r="P634" s="88"/>
      <c r="Q634" s="89"/>
      <c r="R634" s="82"/>
      <c r="S634" s="111" t="e">
        <f>Q634/R632*O632</f>
        <v>#DIV/0!</v>
      </c>
      <c r="T634" s="111" t="e">
        <f t="shared" si="105"/>
        <v>#DIV/0!</v>
      </c>
      <c r="U634" s="111" t="e">
        <f t="shared" si="106"/>
        <v>#DIV/0!</v>
      </c>
    </row>
    <row r="635" spans="1:21" ht="12.75" customHeight="1">
      <c r="A635" s="159"/>
      <c r="B635" s="82"/>
      <c r="C635" s="82"/>
      <c r="D635" s="82"/>
      <c r="E635" s="82"/>
      <c r="F635" s="82"/>
      <c r="G635" s="82"/>
      <c r="H635" s="92"/>
      <c r="I635" s="82"/>
      <c r="J635" s="84"/>
      <c r="K635" s="93"/>
      <c r="L635" s="68"/>
      <c r="M635" s="98" t="s">
        <v>19</v>
      </c>
      <c r="N635" s="135">
        <f>N629-N630-N631-N632</f>
        <v>2</v>
      </c>
      <c r="O635" s="110">
        <f>I628*N635/100</f>
        <v>0</v>
      </c>
      <c r="P635" s="88"/>
      <c r="Q635" s="89"/>
      <c r="R635" s="97">
        <f>Q635</f>
        <v>0</v>
      </c>
      <c r="S635" s="111">
        <f>R635</f>
        <v>0</v>
      </c>
      <c r="T635" s="111">
        <f t="shared" si="105"/>
        <v>0</v>
      </c>
      <c r="U635" s="111">
        <f t="shared" si="106"/>
        <v>0</v>
      </c>
    </row>
    <row r="636" spans="1:21" ht="30.75" customHeight="1">
      <c r="A636" s="159"/>
      <c r="B636" s="82"/>
      <c r="C636" s="82"/>
      <c r="D636" s="82"/>
      <c r="E636" s="82"/>
      <c r="F636" s="82"/>
      <c r="G636" s="82"/>
      <c r="H636" s="92"/>
      <c r="I636" s="82"/>
      <c r="J636" s="84"/>
      <c r="K636" s="93"/>
      <c r="L636" s="186" t="s">
        <v>8</v>
      </c>
      <c r="M636" s="187"/>
      <c r="N636" s="188">
        <v>19</v>
      </c>
      <c r="O636" s="188">
        <f>I628*N636/100</f>
        <v>0</v>
      </c>
      <c r="P636" s="88"/>
      <c r="Q636" s="89"/>
      <c r="R636" s="97"/>
      <c r="S636" s="111"/>
      <c r="T636" s="111"/>
      <c r="U636" s="111"/>
    </row>
    <row r="637" spans="1:21" ht="12.75" customHeight="1">
      <c r="A637" s="159"/>
      <c r="B637" s="82"/>
      <c r="C637" s="82"/>
      <c r="D637" s="82"/>
      <c r="E637" s="82"/>
      <c r="F637" s="82"/>
      <c r="G637" s="82"/>
      <c r="H637" s="92"/>
      <c r="I637" s="82"/>
      <c r="J637" s="84"/>
      <c r="K637" s="93"/>
      <c r="L637" s="68" t="s">
        <v>10</v>
      </c>
      <c r="M637" s="153" t="s">
        <v>20</v>
      </c>
      <c r="N637" s="135">
        <v>2</v>
      </c>
      <c r="O637" s="110">
        <f>I628*N637/100</f>
        <v>0</v>
      </c>
      <c r="P637" s="88"/>
      <c r="Q637" s="89"/>
      <c r="R637" s="97">
        <f>Q637</f>
        <v>0</v>
      </c>
      <c r="S637" s="111">
        <f>O637</f>
        <v>0</v>
      </c>
      <c r="T637" s="111">
        <f aca="true" t="shared" si="107" ref="T637:T647">S637/1.302</f>
        <v>0</v>
      </c>
      <c r="U637" s="111">
        <f aca="true" t="shared" si="108" ref="U637:U647">S637-T637</f>
        <v>0</v>
      </c>
    </row>
    <row r="638" spans="1:21" ht="12.75" customHeight="1">
      <c r="A638" s="159"/>
      <c r="B638" s="82"/>
      <c r="C638" s="82"/>
      <c r="D638" s="82"/>
      <c r="E638" s="82"/>
      <c r="F638" s="82"/>
      <c r="G638" s="82"/>
      <c r="H638" s="92"/>
      <c r="I638" s="82"/>
      <c r="J638" s="84"/>
      <c r="K638" s="93"/>
      <c r="L638" s="68"/>
      <c r="M638" s="176" t="s">
        <v>21</v>
      </c>
      <c r="N638" s="136">
        <v>8.5</v>
      </c>
      <c r="O638" s="175">
        <f>I628*N638/100</f>
        <v>0</v>
      </c>
      <c r="P638" s="88"/>
      <c r="Q638" s="89"/>
      <c r="R638" s="82">
        <f>Q638+Q640+Q641+Q639</f>
        <v>0</v>
      </c>
      <c r="S638" s="111" t="e">
        <f>Q638/R638*O638</f>
        <v>#DIV/0!</v>
      </c>
      <c r="T638" s="111" t="e">
        <f t="shared" si="107"/>
        <v>#DIV/0!</v>
      </c>
      <c r="U638" s="111" t="e">
        <f t="shared" si="108"/>
        <v>#DIV/0!</v>
      </c>
    </row>
    <row r="639" spans="1:21" ht="12.75" customHeight="1">
      <c r="A639" s="159"/>
      <c r="B639" s="82"/>
      <c r="C639" s="82"/>
      <c r="D639" s="82"/>
      <c r="E639" s="82"/>
      <c r="F639" s="82"/>
      <c r="G639" s="82"/>
      <c r="H639" s="92"/>
      <c r="I639" s="82"/>
      <c r="J639" s="84"/>
      <c r="K639" s="93"/>
      <c r="L639" s="68"/>
      <c r="M639" s="176"/>
      <c r="N639" s="136"/>
      <c r="O639" s="175"/>
      <c r="P639" s="88"/>
      <c r="Q639" s="89"/>
      <c r="R639" s="82"/>
      <c r="S639" s="111" t="e">
        <f>Q639/R638*O638</f>
        <v>#DIV/0!</v>
      </c>
      <c r="T639" s="111" t="e">
        <f t="shared" si="107"/>
        <v>#DIV/0!</v>
      </c>
      <c r="U639" s="111" t="e">
        <f t="shared" si="108"/>
        <v>#DIV/0!</v>
      </c>
    </row>
    <row r="640" spans="1:21" ht="12.75" customHeight="1">
      <c r="A640" s="159"/>
      <c r="B640" s="82"/>
      <c r="C640" s="82"/>
      <c r="D640" s="82"/>
      <c r="E640" s="82"/>
      <c r="F640" s="82"/>
      <c r="G640" s="82"/>
      <c r="H640" s="92"/>
      <c r="I640" s="82"/>
      <c r="J640" s="84"/>
      <c r="K640" s="93"/>
      <c r="L640" s="68"/>
      <c r="M640" s="176"/>
      <c r="N640" s="136"/>
      <c r="O640" s="175"/>
      <c r="P640" s="88"/>
      <c r="Q640" s="89"/>
      <c r="R640" s="82"/>
      <c r="S640" s="111" t="e">
        <f>Q640/R638*O638</f>
        <v>#DIV/0!</v>
      </c>
      <c r="T640" s="111" t="e">
        <f t="shared" si="107"/>
        <v>#DIV/0!</v>
      </c>
      <c r="U640" s="111" t="e">
        <f t="shared" si="108"/>
        <v>#DIV/0!</v>
      </c>
    </row>
    <row r="641" spans="1:21" ht="12.75" customHeight="1">
      <c r="A641" s="159"/>
      <c r="B641" s="82"/>
      <c r="C641" s="82"/>
      <c r="D641" s="82"/>
      <c r="E641" s="82"/>
      <c r="F641" s="82"/>
      <c r="G641" s="82"/>
      <c r="H641" s="92"/>
      <c r="I641" s="82"/>
      <c r="J641" s="84"/>
      <c r="K641" s="93"/>
      <c r="L641" s="68"/>
      <c r="M641" s="176"/>
      <c r="N641" s="136"/>
      <c r="O641" s="175"/>
      <c r="P641" s="88"/>
      <c r="Q641" s="89"/>
      <c r="R641" s="82"/>
      <c r="S641" s="111" t="e">
        <f>Q641/R638*O638</f>
        <v>#DIV/0!</v>
      </c>
      <c r="T641" s="111" t="e">
        <f t="shared" si="107"/>
        <v>#DIV/0!</v>
      </c>
      <c r="U641" s="111" t="e">
        <f t="shared" si="108"/>
        <v>#DIV/0!</v>
      </c>
    </row>
    <row r="642" spans="1:21" ht="15" customHeight="1">
      <c r="A642" s="159"/>
      <c r="B642" s="82"/>
      <c r="C642" s="82"/>
      <c r="D642" s="82"/>
      <c r="E642" s="82"/>
      <c r="F642" s="82"/>
      <c r="G642" s="82"/>
      <c r="H642" s="92"/>
      <c r="I642" s="82"/>
      <c r="J642" s="84"/>
      <c r="K642" s="93"/>
      <c r="L642" s="68"/>
      <c r="M642" s="153" t="s">
        <v>22</v>
      </c>
      <c r="N642" s="135">
        <v>2</v>
      </c>
      <c r="O642" s="110">
        <f>I628*N642/100</f>
        <v>0</v>
      </c>
      <c r="P642" s="88"/>
      <c r="Q642" s="89"/>
      <c r="R642" s="97"/>
      <c r="S642" s="111">
        <f>O642</f>
        <v>0</v>
      </c>
      <c r="T642" s="111">
        <f t="shared" si="107"/>
        <v>0</v>
      </c>
      <c r="U642" s="111">
        <f t="shared" si="108"/>
        <v>0</v>
      </c>
    </row>
    <row r="643" spans="1:21" ht="15" customHeight="1">
      <c r="A643" s="159"/>
      <c r="B643" s="82"/>
      <c r="C643" s="82"/>
      <c r="D643" s="82"/>
      <c r="E643" s="82"/>
      <c r="F643" s="82"/>
      <c r="G643" s="82"/>
      <c r="H643" s="92"/>
      <c r="I643" s="82"/>
      <c r="J643" s="84"/>
      <c r="K643" s="93"/>
      <c r="L643" s="68"/>
      <c r="M643" s="176" t="s">
        <v>23</v>
      </c>
      <c r="N643" s="136">
        <f>N636-N637-N638-N642</f>
        <v>6.5</v>
      </c>
      <c r="O643" s="175">
        <f>I628*N643/100</f>
        <v>0</v>
      </c>
      <c r="P643" s="88"/>
      <c r="Q643" s="89"/>
      <c r="R643" s="82">
        <f>Q643+Q644+Q645+Q646+Q647</f>
        <v>0</v>
      </c>
      <c r="S643" s="111" t="e">
        <f>Q643/R643*O643</f>
        <v>#DIV/0!</v>
      </c>
      <c r="T643" s="111" t="e">
        <f t="shared" si="107"/>
        <v>#DIV/0!</v>
      </c>
      <c r="U643" s="111" t="e">
        <f t="shared" si="108"/>
        <v>#DIV/0!</v>
      </c>
    </row>
    <row r="644" spans="1:21" ht="15" customHeight="1">
      <c r="A644" s="159"/>
      <c r="B644" s="82"/>
      <c r="C644" s="82"/>
      <c r="D644" s="82"/>
      <c r="E644" s="82"/>
      <c r="F644" s="82"/>
      <c r="G644" s="82"/>
      <c r="H644" s="92"/>
      <c r="I644" s="82"/>
      <c r="J644" s="84"/>
      <c r="K644" s="93"/>
      <c r="L644" s="68"/>
      <c r="M644" s="176"/>
      <c r="N644" s="136"/>
      <c r="O644" s="175"/>
      <c r="P644" s="88"/>
      <c r="Q644" s="89"/>
      <c r="R644" s="82"/>
      <c r="S644" s="111" t="e">
        <f>Q644/R643*O643</f>
        <v>#DIV/0!</v>
      </c>
      <c r="T644" s="111" t="e">
        <f t="shared" si="107"/>
        <v>#DIV/0!</v>
      </c>
      <c r="U644" s="111" t="e">
        <f t="shared" si="108"/>
        <v>#DIV/0!</v>
      </c>
    </row>
    <row r="645" spans="1:21" ht="15" customHeight="1">
      <c r="A645" s="159"/>
      <c r="B645" s="82"/>
      <c r="C645" s="82"/>
      <c r="D645" s="82"/>
      <c r="E645" s="82"/>
      <c r="F645" s="82"/>
      <c r="G645" s="82"/>
      <c r="H645" s="92"/>
      <c r="I645" s="82"/>
      <c r="J645" s="84"/>
      <c r="K645" s="93"/>
      <c r="L645" s="68"/>
      <c r="M645" s="176"/>
      <c r="N645" s="136"/>
      <c r="O645" s="175"/>
      <c r="P645" s="88"/>
      <c r="Q645" s="89"/>
      <c r="R645" s="82"/>
      <c r="S645" s="111" t="e">
        <f>Q645/R643*O643</f>
        <v>#DIV/0!</v>
      </c>
      <c r="T645" s="111" t="e">
        <f t="shared" si="107"/>
        <v>#DIV/0!</v>
      </c>
      <c r="U645" s="111" t="e">
        <f t="shared" si="108"/>
        <v>#DIV/0!</v>
      </c>
    </row>
    <row r="646" spans="1:21" ht="15" customHeight="1">
      <c r="A646" s="159"/>
      <c r="B646" s="82"/>
      <c r="C646" s="82"/>
      <c r="D646" s="82"/>
      <c r="E646" s="82"/>
      <c r="F646" s="82"/>
      <c r="G646" s="82"/>
      <c r="H646" s="92"/>
      <c r="I646" s="82"/>
      <c r="J646" s="84"/>
      <c r="K646" s="93"/>
      <c r="L646" s="68"/>
      <c r="M646" s="176"/>
      <c r="N646" s="136"/>
      <c r="O646" s="175"/>
      <c r="P646" s="88"/>
      <c r="Q646" s="89"/>
      <c r="R646" s="82"/>
      <c r="S646" s="111" t="e">
        <f>Q646/R643*O643</f>
        <v>#DIV/0!</v>
      </c>
      <c r="T646" s="111" t="e">
        <f t="shared" si="107"/>
        <v>#DIV/0!</v>
      </c>
      <c r="U646" s="111" t="e">
        <f t="shared" si="108"/>
        <v>#DIV/0!</v>
      </c>
    </row>
    <row r="647" spans="1:21" ht="15" customHeight="1">
      <c r="A647" s="159"/>
      <c r="B647" s="82"/>
      <c r="C647" s="82"/>
      <c r="D647" s="82"/>
      <c r="E647" s="82"/>
      <c r="F647" s="82"/>
      <c r="G647" s="82"/>
      <c r="H647" s="92"/>
      <c r="I647" s="82"/>
      <c r="J647" s="84"/>
      <c r="K647" s="93"/>
      <c r="L647" s="68"/>
      <c r="M647" s="176"/>
      <c r="N647" s="136"/>
      <c r="O647" s="175"/>
      <c r="P647" s="88"/>
      <c r="Q647" s="89"/>
      <c r="R647" s="82"/>
      <c r="S647" s="111" t="e">
        <f>Q647/R643*O643</f>
        <v>#DIV/0!</v>
      </c>
      <c r="T647" s="111" t="e">
        <f t="shared" si="107"/>
        <v>#DIV/0!</v>
      </c>
      <c r="U647" s="111" t="e">
        <f t="shared" si="108"/>
        <v>#DIV/0!</v>
      </c>
    </row>
    <row r="648" spans="1:21" ht="30" customHeight="1">
      <c r="A648" s="159"/>
      <c r="B648" s="82"/>
      <c r="C648" s="82"/>
      <c r="D648" s="82"/>
      <c r="E648" s="82"/>
      <c r="F648" s="82"/>
      <c r="G648" s="82"/>
      <c r="H648" s="92"/>
      <c r="I648" s="82"/>
      <c r="J648" s="84"/>
      <c r="K648" s="93"/>
      <c r="L648" s="186" t="s">
        <v>9</v>
      </c>
      <c r="M648" s="187"/>
      <c r="N648" s="188">
        <v>5</v>
      </c>
      <c r="O648" s="188">
        <f>I628*N648/100</f>
        <v>0</v>
      </c>
      <c r="P648" s="88"/>
      <c r="Q648" s="89"/>
      <c r="R648" s="88"/>
      <c r="S648" s="111"/>
      <c r="T648" s="111"/>
      <c r="U648" s="111"/>
    </row>
    <row r="649" spans="1:21" ht="12.75">
      <c r="A649" s="159"/>
      <c r="B649" s="82"/>
      <c r="C649" s="82"/>
      <c r="D649" s="82"/>
      <c r="E649" s="82"/>
      <c r="F649" s="82"/>
      <c r="G649" s="82"/>
      <c r="H649" s="92"/>
      <c r="I649" s="82"/>
      <c r="J649" s="84"/>
      <c r="K649" s="93"/>
      <c r="L649" s="64" t="s">
        <v>10</v>
      </c>
      <c r="M649" s="98" t="s">
        <v>24</v>
      </c>
      <c r="N649" s="99">
        <v>1</v>
      </c>
      <c r="O649" s="110">
        <f>I628*N649/100</f>
        <v>0</v>
      </c>
      <c r="P649" s="88"/>
      <c r="Q649" s="89"/>
      <c r="R649" s="88"/>
      <c r="S649" s="111"/>
      <c r="T649" s="111"/>
      <c r="U649" s="111"/>
    </row>
    <row r="650" spans="1:21" ht="12" customHeight="1">
      <c r="A650" s="159"/>
      <c r="B650" s="82"/>
      <c r="C650" s="82"/>
      <c r="D650" s="82"/>
      <c r="E650" s="82"/>
      <c r="F650" s="82"/>
      <c r="G650" s="82"/>
      <c r="H650" s="92"/>
      <c r="I650" s="82"/>
      <c r="J650" s="84"/>
      <c r="K650" s="93"/>
      <c r="L650" s="67"/>
      <c r="M650" s="104" t="s">
        <v>164</v>
      </c>
      <c r="N650" s="171">
        <v>1.5</v>
      </c>
      <c r="O650" s="175">
        <f>I628*N650/100</f>
        <v>0</v>
      </c>
      <c r="P650" s="88"/>
      <c r="Q650" s="89"/>
      <c r="R650" s="82">
        <f>Q650+Q651+Q652+Q653+Q654</f>
        <v>0</v>
      </c>
      <c r="S650" s="111" t="e">
        <f>Q650/R650*O650</f>
        <v>#DIV/0!</v>
      </c>
      <c r="T650" s="111" t="e">
        <f aca="true" t="shared" si="109" ref="T650:T661">S650/1.302</f>
        <v>#DIV/0!</v>
      </c>
      <c r="U650" s="111" t="e">
        <f aca="true" t="shared" si="110" ref="U650:U661">S650-T650</f>
        <v>#DIV/0!</v>
      </c>
    </row>
    <row r="651" spans="1:21" ht="12.75" customHeight="1">
      <c r="A651" s="159"/>
      <c r="B651" s="82"/>
      <c r="C651" s="82"/>
      <c r="D651" s="82"/>
      <c r="E651" s="82"/>
      <c r="F651" s="82"/>
      <c r="G651" s="82"/>
      <c r="H651" s="92"/>
      <c r="I651" s="82"/>
      <c r="J651" s="84"/>
      <c r="K651" s="93"/>
      <c r="L651" s="67"/>
      <c r="M651" s="104"/>
      <c r="N651" s="171"/>
      <c r="O651" s="175"/>
      <c r="P651" s="88"/>
      <c r="Q651" s="89"/>
      <c r="R651" s="82"/>
      <c r="S651" s="111" t="e">
        <f>Q651/R650*O650</f>
        <v>#DIV/0!</v>
      </c>
      <c r="T651" s="111" t="e">
        <f t="shared" si="109"/>
        <v>#DIV/0!</v>
      </c>
      <c r="U651" s="111" t="e">
        <f t="shared" si="110"/>
        <v>#DIV/0!</v>
      </c>
    </row>
    <row r="652" spans="1:21" ht="12.75" customHeight="1">
      <c r="A652" s="159"/>
      <c r="B652" s="82"/>
      <c r="C652" s="82"/>
      <c r="D652" s="82"/>
      <c r="E652" s="82"/>
      <c r="F652" s="82"/>
      <c r="G652" s="82"/>
      <c r="H652" s="92"/>
      <c r="I652" s="82"/>
      <c r="J652" s="84"/>
      <c r="K652" s="93"/>
      <c r="L652" s="67"/>
      <c r="M652" s="104"/>
      <c r="N652" s="171"/>
      <c r="O652" s="175"/>
      <c r="P652" s="88"/>
      <c r="Q652" s="89"/>
      <c r="R652" s="82"/>
      <c r="S652" s="111" t="e">
        <f>Q652/R650*O650</f>
        <v>#DIV/0!</v>
      </c>
      <c r="T652" s="111" t="e">
        <f t="shared" si="109"/>
        <v>#DIV/0!</v>
      </c>
      <c r="U652" s="111" t="e">
        <f t="shared" si="110"/>
        <v>#DIV/0!</v>
      </c>
    </row>
    <row r="653" spans="1:21" ht="12.75" customHeight="1">
      <c r="A653" s="159"/>
      <c r="B653" s="82"/>
      <c r="C653" s="82"/>
      <c r="D653" s="82"/>
      <c r="E653" s="82"/>
      <c r="F653" s="82"/>
      <c r="G653" s="82"/>
      <c r="H653" s="92"/>
      <c r="I653" s="82"/>
      <c r="J653" s="84"/>
      <c r="K653" s="93"/>
      <c r="L653" s="67"/>
      <c r="M653" s="104"/>
      <c r="N653" s="171"/>
      <c r="O653" s="175"/>
      <c r="P653" s="88"/>
      <c r="Q653" s="89"/>
      <c r="R653" s="82"/>
      <c r="S653" s="111" t="e">
        <f>Q653/R650*O650</f>
        <v>#DIV/0!</v>
      </c>
      <c r="T653" s="111" t="e">
        <f t="shared" si="109"/>
        <v>#DIV/0!</v>
      </c>
      <c r="U653" s="111" t="e">
        <f t="shared" si="110"/>
        <v>#DIV/0!</v>
      </c>
    </row>
    <row r="654" spans="1:21" ht="12.75" customHeight="1">
      <c r="A654" s="159"/>
      <c r="B654" s="82"/>
      <c r="C654" s="82"/>
      <c r="D654" s="82"/>
      <c r="E654" s="82"/>
      <c r="F654" s="82"/>
      <c r="G654" s="82"/>
      <c r="H654" s="92"/>
      <c r="I654" s="82"/>
      <c r="J654" s="84"/>
      <c r="K654" s="93"/>
      <c r="L654" s="67"/>
      <c r="M654" s="104"/>
      <c r="N654" s="171"/>
      <c r="O654" s="175"/>
      <c r="P654" s="88"/>
      <c r="Q654" s="89"/>
      <c r="R654" s="82"/>
      <c r="S654" s="111" t="e">
        <f>Q654/R650*O650</f>
        <v>#DIV/0!</v>
      </c>
      <c r="T654" s="111" t="e">
        <f t="shared" si="109"/>
        <v>#DIV/0!</v>
      </c>
      <c r="U654" s="111" t="e">
        <f t="shared" si="110"/>
        <v>#DIV/0!</v>
      </c>
    </row>
    <row r="655" spans="1:21" ht="12.75" customHeight="1">
      <c r="A655" s="159"/>
      <c r="B655" s="82"/>
      <c r="C655" s="82"/>
      <c r="D655" s="82"/>
      <c r="E655" s="82"/>
      <c r="F655" s="82"/>
      <c r="G655" s="82"/>
      <c r="H655" s="92"/>
      <c r="I655" s="82"/>
      <c r="J655" s="84"/>
      <c r="K655" s="93"/>
      <c r="L655" s="67"/>
      <c r="M655" s="104" t="s">
        <v>163</v>
      </c>
      <c r="N655" s="171">
        <v>1.5</v>
      </c>
      <c r="O655" s="175">
        <f>I628*N655/100</f>
        <v>0</v>
      </c>
      <c r="P655" s="88"/>
      <c r="Q655" s="89"/>
      <c r="R655" s="82">
        <f>Q655+Q656+Q657+Q658</f>
        <v>0</v>
      </c>
      <c r="S655" s="111" t="e">
        <f>Q655/R655*O655</f>
        <v>#DIV/0!</v>
      </c>
      <c r="T655" s="111" t="e">
        <f t="shared" si="109"/>
        <v>#DIV/0!</v>
      </c>
      <c r="U655" s="111" t="e">
        <f t="shared" si="110"/>
        <v>#DIV/0!</v>
      </c>
    </row>
    <row r="656" spans="1:21" ht="12.75" customHeight="1">
      <c r="A656" s="159"/>
      <c r="B656" s="82"/>
      <c r="C656" s="82"/>
      <c r="D656" s="82"/>
      <c r="E656" s="82"/>
      <c r="F656" s="82"/>
      <c r="G656" s="82"/>
      <c r="H656" s="92"/>
      <c r="I656" s="82"/>
      <c r="J656" s="84"/>
      <c r="K656" s="93"/>
      <c r="L656" s="67"/>
      <c r="M656" s="104"/>
      <c r="N656" s="171"/>
      <c r="O656" s="175"/>
      <c r="P656" s="88"/>
      <c r="Q656" s="89"/>
      <c r="R656" s="82"/>
      <c r="S656" s="111" t="e">
        <f>Q656/R655*O655</f>
        <v>#DIV/0!</v>
      </c>
      <c r="T656" s="111" t="e">
        <f t="shared" si="109"/>
        <v>#DIV/0!</v>
      </c>
      <c r="U656" s="111" t="e">
        <f t="shared" si="110"/>
        <v>#DIV/0!</v>
      </c>
    </row>
    <row r="657" spans="1:21" ht="12.75" customHeight="1">
      <c r="A657" s="159"/>
      <c r="B657" s="82"/>
      <c r="C657" s="82"/>
      <c r="D657" s="82"/>
      <c r="E657" s="82"/>
      <c r="F657" s="82"/>
      <c r="G657" s="82"/>
      <c r="H657" s="92"/>
      <c r="I657" s="82"/>
      <c r="J657" s="84"/>
      <c r="K657" s="93"/>
      <c r="L657" s="67"/>
      <c r="M657" s="104"/>
      <c r="N657" s="171"/>
      <c r="O657" s="175"/>
      <c r="P657" s="88"/>
      <c r="Q657" s="89"/>
      <c r="R657" s="82"/>
      <c r="S657" s="111" t="e">
        <f>Q657/R655*O655</f>
        <v>#DIV/0!</v>
      </c>
      <c r="T657" s="111" t="e">
        <f t="shared" si="109"/>
        <v>#DIV/0!</v>
      </c>
      <c r="U657" s="111" t="e">
        <f t="shared" si="110"/>
        <v>#DIV/0!</v>
      </c>
    </row>
    <row r="658" spans="1:21" ht="12.75" customHeight="1">
      <c r="A658" s="159"/>
      <c r="B658" s="82"/>
      <c r="C658" s="82"/>
      <c r="D658" s="82"/>
      <c r="E658" s="82"/>
      <c r="F658" s="82"/>
      <c r="G658" s="82"/>
      <c r="H658" s="92"/>
      <c r="I658" s="82"/>
      <c r="J658" s="84"/>
      <c r="K658" s="93"/>
      <c r="L658" s="67"/>
      <c r="M658" s="104"/>
      <c r="N658" s="171"/>
      <c r="O658" s="175"/>
      <c r="P658" s="88"/>
      <c r="Q658" s="89"/>
      <c r="R658" s="82"/>
      <c r="S658" s="111" t="e">
        <f>Q658/R655*O655</f>
        <v>#DIV/0!</v>
      </c>
      <c r="T658" s="111" t="e">
        <f t="shared" si="109"/>
        <v>#DIV/0!</v>
      </c>
      <c r="U658" s="111" t="e">
        <f t="shared" si="110"/>
        <v>#DIV/0!</v>
      </c>
    </row>
    <row r="659" spans="1:21" ht="12.75" customHeight="1">
      <c r="A659" s="159"/>
      <c r="B659" s="82"/>
      <c r="C659" s="82"/>
      <c r="D659" s="82"/>
      <c r="E659" s="82"/>
      <c r="F659" s="82"/>
      <c r="G659" s="82"/>
      <c r="H659" s="92"/>
      <c r="I659" s="82"/>
      <c r="J659" s="84"/>
      <c r="K659" s="93"/>
      <c r="L659" s="67"/>
      <c r="M659" s="104" t="s">
        <v>162</v>
      </c>
      <c r="N659" s="171">
        <v>1</v>
      </c>
      <c r="O659" s="175">
        <f>I628*N659/100</f>
        <v>0</v>
      </c>
      <c r="P659" s="88"/>
      <c r="Q659" s="89"/>
      <c r="R659" s="82">
        <f>Q659+Q660</f>
        <v>0</v>
      </c>
      <c r="S659" s="111" t="e">
        <f>Q659/R659*O659</f>
        <v>#DIV/0!</v>
      </c>
      <c r="T659" s="111" t="e">
        <f t="shared" si="109"/>
        <v>#DIV/0!</v>
      </c>
      <c r="U659" s="111" t="e">
        <f t="shared" si="110"/>
        <v>#DIV/0!</v>
      </c>
    </row>
    <row r="660" spans="1:21" ht="12.75" customHeight="1">
      <c r="A660" s="159"/>
      <c r="B660" s="82"/>
      <c r="C660" s="82"/>
      <c r="D660" s="82"/>
      <c r="E660" s="82"/>
      <c r="F660" s="82"/>
      <c r="G660" s="82"/>
      <c r="H660" s="92"/>
      <c r="I660" s="82"/>
      <c r="J660" s="84"/>
      <c r="K660" s="93"/>
      <c r="L660" s="75"/>
      <c r="M660" s="104"/>
      <c r="N660" s="171"/>
      <c r="O660" s="175"/>
      <c r="P660" s="88"/>
      <c r="Q660" s="89"/>
      <c r="R660" s="82"/>
      <c r="S660" s="111" t="e">
        <f>Q660/R659*O659</f>
        <v>#DIV/0!</v>
      </c>
      <c r="T660" s="111" t="e">
        <f t="shared" si="109"/>
        <v>#DIV/0!</v>
      </c>
      <c r="U660" s="111" t="e">
        <f t="shared" si="110"/>
        <v>#DIV/0!</v>
      </c>
    </row>
    <row r="661" spans="1:21" ht="36.75" customHeight="1">
      <c r="A661" s="159"/>
      <c r="B661" s="82"/>
      <c r="C661" s="82"/>
      <c r="D661" s="82"/>
      <c r="E661" s="82"/>
      <c r="F661" s="82"/>
      <c r="G661" s="82"/>
      <c r="H661" s="92"/>
      <c r="I661" s="82"/>
      <c r="J661" s="125" t="s">
        <v>134</v>
      </c>
      <c r="K661" s="126"/>
      <c r="L661" s="126"/>
      <c r="M661" s="127"/>
      <c r="N661" s="128">
        <v>5</v>
      </c>
      <c r="O661" s="128">
        <f>I628*N661/100</f>
        <v>0</v>
      </c>
      <c r="P661" s="88"/>
      <c r="Q661" s="89"/>
      <c r="R661" s="97"/>
      <c r="S661" s="111">
        <f>O661</f>
        <v>0</v>
      </c>
      <c r="T661" s="111">
        <f t="shared" si="109"/>
        <v>0</v>
      </c>
      <c r="U661" s="111">
        <f t="shared" si="110"/>
        <v>0</v>
      </c>
    </row>
    <row r="662" spans="1:21" ht="12.75" customHeight="1">
      <c r="A662" s="159"/>
      <c r="B662" s="82"/>
      <c r="C662" s="82"/>
      <c r="D662" s="82"/>
      <c r="E662" s="82"/>
      <c r="F662" s="82"/>
      <c r="G662" s="82"/>
      <c r="H662" s="92"/>
      <c r="I662" s="82"/>
      <c r="J662" s="140" t="s">
        <v>26</v>
      </c>
      <c r="K662" s="167" t="s">
        <v>11</v>
      </c>
      <c r="L662" s="168"/>
      <c r="M662" s="169"/>
      <c r="N662" s="110">
        <v>50</v>
      </c>
      <c r="O662" s="110">
        <f>I628*N662/100</f>
        <v>0</v>
      </c>
      <c r="P662" s="177"/>
      <c r="Q662" s="89"/>
      <c r="R662" s="97"/>
      <c r="S662" s="111"/>
      <c r="T662" s="111"/>
      <c r="U662" s="111"/>
    </row>
    <row r="663" spans="1:21" ht="12.75" customHeight="1">
      <c r="A663" s="159"/>
      <c r="B663" s="82"/>
      <c r="C663" s="82"/>
      <c r="D663" s="82"/>
      <c r="E663" s="82"/>
      <c r="F663" s="82"/>
      <c r="G663" s="82"/>
      <c r="H663" s="92"/>
      <c r="I663" s="82"/>
      <c r="J663" s="140"/>
      <c r="K663" s="93" t="s">
        <v>10</v>
      </c>
      <c r="L663" s="144" t="s">
        <v>7</v>
      </c>
      <c r="M663" s="145"/>
      <c r="N663" s="105">
        <v>30</v>
      </c>
      <c r="O663" s="175">
        <f>I628*N663/100</f>
        <v>0</v>
      </c>
      <c r="P663" s="88"/>
      <c r="Q663" s="89"/>
      <c r="R663" s="82">
        <f>Q663+Q664+Q665+Q666</f>
        <v>0</v>
      </c>
      <c r="S663" s="111" t="e">
        <f>Q663/R663*O663</f>
        <v>#DIV/0!</v>
      </c>
      <c r="T663" s="111" t="e">
        <f aca="true" t="shared" si="111" ref="T663:T672">S663/1.302</f>
        <v>#DIV/0!</v>
      </c>
      <c r="U663" s="111" t="e">
        <f aca="true" t="shared" si="112" ref="U663:U672">S663-T663</f>
        <v>#DIV/0!</v>
      </c>
    </row>
    <row r="664" spans="1:21" ht="12.75" customHeight="1">
      <c r="A664" s="159"/>
      <c r="B664" s="82"/>
      <c r="C664" s="82"/>
      <c r="D664" s="82"/>
      <c r="E664" s="82"/>
      <c r="F664" s="82"/>
      <c r="G664" s="82"/>
      <c r="H664" s="92"/>
      <c r="I664" s="82"/>
      <c r="J664" s="140"/>
      <c r="K664" s="93"/>
      <c r="L664" s="178"/>
      <c r="M664" s="179"/>
      <c r="N664" s="171"/>
      <c r="O664" s="175"/>
      <c r="P664" s="88"/>
      <c r="Q664" s="89"/>
      <c r="R664" s="82"/>
      <c r="S664" s="111" t="e">
        <f>Q664/R663*O663</f>
        <v>#DIV/0!</v>
      </c>
      <c r="T664" s="111" t="e">
        <f t="shared" si="111"/>
        <v>#DIV/0!</v>
      </c>
      <c r="U664" s="111" t="e">
        <f t="shared" si="112"/>
        <v>#DIV/0!</v>
      </c>
    </row>
    <row r="665" spans="1:21" ht="12.75" customHeight="1">
      <c r="A665" s="159"/>
      <c r="B665" s="82"/>
      <c r="C665" s="82"/>
      <c r="D665" s="82"/>
      <c r="E665" s="82"/>
      <c r="F665" s="82"/>
      <c r="G665" s="82"/>
      <c r="H665" s="92"/>
      <c r="I665" s="82"/>
      <c r="J665" s="140"/>
      <c r="K665" s="93"/>
      <c r="L665" s="178"/>
      <c r="M665" s="179"/>
      <c r="N665" s="171"/>
      <c r="O665" s="175"/>
      <c r="P665" s="88"/>
      <c r="Q665" s="89"/>
      <c r="R665" s="82"/>
      <c r="S665" s="111" t="e">
        <f>Q665/R663*O663</f>
        <v>#DIV/0!</v>
      </c>
      <c r="T665" s="111" t="e">
        <f t="shared" si="111"/>
        <v>#DIV/0!</v>
      </c>
      <c r="U665" s="111" t="e">
        <f t="shared" si="112"/>
        <v>#DIV/0!</v>
      </c>
    </row>
    <row r="666" spans="1:21" ht="12.75" customHeight="1">
      <c r="A666" s="159"/>
      <c r="B666" s="82"/>
      <c r="C666" s="82"/>
      <c r="D666" s="82"/>
      <c r="E666" s="82"/>
      <c r="F666" s="82"/>
      <c r="G666" s="82"/>
      <c r="H666" s="92"/>
      <c r="I666" s="82"/>
      <c r="J666" s="140"/>
      <c r="K666" s="93"/>
      <c r="L666" s="180"/>
      <c r="M666" s="181"/>
      <c r="N666" s="171"/>
      <c r="O666" s="175"/>
      <c r="P666" s="88"/>
      <c r="Q666" s="89"/>
      <c r="R666" s="82"/>
      <c r="S666" s="111" t="e">
        <f>Q666/R663*O663</f>
        <v>#DIV/0!</v>
      </c>
      <c r="T666" s="111" t="e">
        <f t="shared" si="111"/>
        <v>#DIV/0!</v>
      </c>
      <c r="U666" s="111" t="e">
        <f t="shared" si="112"/>
        <v>#DIV/0!</v>
      </c>
    </row>
    <row r="667" spans="1:21" ht="12.75" customHeight="1">
      <c r="A667" s="159"/>
      <c r="B667" s="82"/>
      <c r="C667" s="82"/>
      <c r="D667" s="82"/>
      <c r="E667" s="82"/>
      <c r="F667" s="82"/>
      <c r="G667" s="82"/>
      <c r="H667" s="92"/>
      <c r="I667" s="82"/>
      <c r="J667" s="140"/>
      <c r="K667" s="93"/>
      <c r="L667" s="182" t="s">
        <v>8</v>
      </c>
      <c r="M667" s="183"/>
      <c r="N667" s="171">
        <v>20</v>
      </c>
      <c r="O667" s="175">
        <f>I628*N667/100</f>
        <v>0</v>
      </c>
      <c r="P667" s="88"/>
      <c r="Q667" s="89"/>
      <c r="R667" s="82">
        <f>Q667+Q668+Q669+Q670+Q671+Q672</f>
        <v>0</v>
      </c>
      <c r="S667" s="111" t="e">
        <f>Q667/R667*O667</f>
        <v>#DIV/0!</v>
      </c>
      <c r="T667" s="111" t="e">
        <f t="shared" si="111"/>
        <v>#DIV/0!</v>
      </c>
      <c r="U667" s="111" t="e">
        <f t="shared" si="112"/>
        <v>#DIV/0!</v>
      </c>
    </row>
    <row r="668" spans="1:21" ht="12.75" customHeight="1">
      <c r="A668" s="159"/>
      <c r="B668" s="82"/>
      <c r="C668" s="82"/>
      <c r="D668" s="82"/>
      <c r="E668" s="82"/>
      <c r="F668" s="82"/>
      <c r="G668" s="82"/>
      <c r="H668" s="92"/>
      <c r="I668" s="82"/>
      <c r="J668" s="140"/>
      <c r="K668" s="93"/>
      <c r="L668" s="178"/>
      <c r="M668" s="179"/>
      <c r="N668" s="171"/>
      <c r="O668" s="175"/>
      <c r="P668" s="88"/>
      <c r="Q668" s="89"/>
      <c r="R668" s="82"/>
      <c r="S668" s="111" t="e">
        <f>Q668/R667*O667</f>
        <v>#DIV/0!</v>
      </c>
      <c r="T668" s="111" t="e">
        <f t="shared" si="111"/>
        <v>#DIV/0!</v>
      </c>
      <c r="U668" s="111" t="e">
        <f t="shared" si="112"/>
        <v>#DIV/0!</v>
      </c>
    </row>
    <row r="669" spans="1:21" ht="12.75" customHeight="1">
      <c r="A669" s="159"/>
      <c r="B669" s="82"/>
      <c r="C669" s="82"/>
      <c r="D669" s="82"/>
      <c r="E669" s="82"/>
      <c r="F669" s="82"/>
      <c r="G669" s="82"/>
      <c r="H669" s="92"/>
      <c r="I669" s="82"/>
      <c r="J669" s="140"/>
      <c r="K669" s="93"/>
      <c r="L669" s="178"/>
      <c r="M669" s="179"/>
      <c r="N669" s="171"/>
      <c r="O669" s="175"/>
      <c r="P669" s="88"/>
      <c r="Q669" s="89"/>
      <c r="R669" s="82"/>
      <c r="S669" s="111" t="e">
        <f>Q669/R667*O667</f>
        <v>#DIV/0!</v>
      </c>
      <c r="T669" s="111" t="e">
        <f t="shared" si="111"/>
        <v>#DIV/0!</v>
      </c>
      <c r="U669" s="111" t="e">
        <f t="shared" si="112"/>
        <v>#DIV/0!</v>
      </c>
    </row>
    <row r="670" spans="1:21" ht="12.75" customHeight="1">
      <c r="A670" s="159"/>
      <c r="B670" s="82"/>
      <c r="C670" s="82"/>
      <c r="D670" s="82"/>
      <c r="E670" s="82"/>
      <c r="F670" s="82"/>
      <c r="G670" s="82"/>
      <c r="H670" s="92"/>
      <c r="I670" s="82"/>
      <c r="J670" s="140"/>
      <c r="K670" s="93"/>
      <c r="L670" s="178"/>
      <c r="M670" s="179"/>
      <c r="N670" s="171"/>
      <c r="O670" s="175"/>
      <c r="P670" s="88"/>
      <c r="Q670" s="89"/>
      <c r="R670" s="82"/>
      <c r="S670" s="111" t="e">
        <f>Q670/R667*O667</f>
        <v>#DIV/0!</v>
      </c>
      <c r="T670" s="111" t="e">
        <f t="shared" si="111"/>
        <v>#DIV/0!</v>
      </c>
      <c r="U670" s="111" t="e">
        <f t="shared" si="112"/>
        <v>#DIV/0!</v>
      </c>
    </row>
    <row r="671" spans="1:21" ht="12.75" customHeight="1">
      <c r="A671" s="159"/>
      <c r="B671" s="82"/>
      <c r="C671" s="82"/>
      <c r="D671" s="82"/>
      <c r="E671" s="82"/>
      <c r="F671" s="82"/>
      <c r="G671" s="82"/>
      <c r="H671" s="92"/>
      <c r="I671" s="82"/>
      <c r="J671" s="140"/>
      <c r="K671" s="93"/>
      <c r="L671" s="178"/>
      <c r="M671" s="179"/>
      <c r="N671" s="171"/>
      <c r="O671" s="175"/>
      <c r="P671" s="88"/>
      <c r="Q671" s="89"/>
      <c r="R671" s="82"/>
      <c r="S671" s="111" t="e">
        <f>Q671/R667*O667</f>
        <v>#DIV/0!</v>
      </c>
      <c r="T671" s="111" t="e">
        <f t="shared" si="111"/>
        <v>#DIV/0!</v>
      </c>
      <c r="U671" s="111" t="e">
        <f t="shared" si="112"/>
        <v>#DIV/0!</v>
      </c>
    </row>
    <row r="672" spans="1:21" ht="12" customHeight="1">
      <c r="A672" s="159"/>
      <c r="B672" s="82"/>
      <c r="C672" s="82"/>
      <c r="D672" s="82"/>
      <c r="E672" s="82"/>
      <c r="F672" s="82"/>
      <c r="G672" s="82"/>
      <c r="H672" s="116"/>
      <c r="I672" s="82"/>
      <c r="J672" s="140"/>
      <c r="K672" s="93"/>
      <c r="L672" s="180"/>
      <c r="M672" s="181"/>
      <c r="N672" s="171"/>
      <c r="O672" s="175"/>
      <c r="P672" s="88"/>
      <c r="Q672" s="89"/>
      <c r="R672" s="82"/>
      <c r="S672" s="111" t="e">
        <f>Q672/R667*O667</f>
        <v>#DIV/0!</v>
      </c>
      <c r="T672" s="111" t="e">
        <f t="shared" si="111"/>
        <v>#DIV/0!</v>
      </c>
      <c r="U672" s="111" t="e">
        <f t="shared" si="112"/>
        <v>#DIV/0!</v>
      </c>
    </row>
    <row r="673" spans="1:21" s="192" customFormat="1" ht="58.5" customHeight="1">
      <c r="A673" s="189" t="s">
        <v>82</v>
      </c>
      <c r="B673" s="189"/>
      <c r="C673" s="189"/>
      <c r="D673" s="189">
        <f>SUM(D13:D672)</f>
        <v>0</v>
      </c>
      <c r="E673" s="189"/>
      <c r="F673" s="189"/>
      <c r="G673" s="189"/>
      <c r="H673" s="189"/>
      <c r="I673" s="189"/>
      <c r="J673" s="189"/>
      <c r="K673" s="189"/>
      <c r="L673" s="189"/>
      <c r="M673" s="190"/>
      <c r="N673" s="128"/>
      <c r="O673" s="128"/>
      <c r="P673" s="189"/>
      <c r="Q673" s="191"/>
      <c r="R673" s="189"/>
      <c r="S673" s="90" t="e">
        <f>SUM(S15:S626)</f>
        <v>#DIV/0!</v>
      </c>
      <c r="T673" s="90" t="e">
        <f>SUM(T15:T626)</f>
        <v>#DIV/0!</v>
      </c>
      <c r="U673" s="90" t="e">
        <f>SUM(U15:U626)</f>
        <v>#DIV/0!</v>
      </c>
    </row>
  </sheetData>
  <sheetProtection/>
  <mergeCells count="798">
    <mergeCell ref="A2:U2"/>
    <mergeCell ref="A3:U3"/>
    <mergeCell ref="E5:G6"/>
    <mergeCell ref="J5:U5"/>
    <mergeCell ref="J6:J10"/>
    <mergeCell ref="E8:E10"/>
    <mergeCell ref="F8:F10"/>
    <mergeCell ref="T8:T10"/>
    <mergeCell ref="U8:U10"/>
    <mergeCell ref="T6:U7"/>
    <mergeCell ref="K6:M10"/>
    <mergeCell ref="N6:N10"/>
    <mergeCell ref="O6:O10"/>
    <mergeCell ref="I5:I11"/>
    <mergeCell ref="Q6:Q10"/>
    <mergeCell ref="R6:R10"/>
    <mergeCell ref="S6:S10"/>
    <mergeCell ref="P6:P10"/>
    <mergeCell ref="M17:M19"/>
    <mergeCell ref="L22:L32"/>
    <mergeCell ref="M23:M26"/>
    <mergeCell ref="L33:M33"/>
    <mergeCell ref="R28:R32"/>
    <mergeCell ref="N17:N19"/>
    <mergeCell ref="O17:O19"/>
    <mergeCell ref="R17:R19"/>
    <mergeCell ref="L34:L45"/>
    <mergeCell ref="E13:E45"/>
    <mergeCell ref="F13:F45"/>
    <mergeCell ref="G13:G45"/>
    <mergeCell ref="I13:I45"/>
    <mergeCell ref="H13:H45"/>
    <mergeCell ref="L21:M21"/>
    <mergeCell ref="J13:J45"/>
    <mergeCell ref="K13:M13"/>
    <mergeCell ref="K14:K45"/>
    <mergeCell ref="L14:M14"/>
    <mergeCell ref="L15:L20"/>
    <mergeCell ref="M35:M39"/>
    <mergeCell ref="N35:N39"/>
    <mergeCell ref="O35:O39"/>
    <mergeCell ref="R35:R39"/>
    <mergeCell ref="N23:N26"/>
    <mergeCell ref="O23:O26"/>
    <mergeCell ref="R23:R26"/>
    <mergeCell ref="M28:M32"/>
    <mergeCell ref="N28:N32"/>
    <mergeCell ref="O28:O32"/>
    <mergeCell ref="O44:O45"/>
    <mergeCell ref="R44:R45"/>
    <mergeCell ref="M40:M43"/>
    <mergeCell ref="N40:N43"/>
    <mergeCell ref="O40:O43"/>
    <mergeCell ref="R40:R43"/>
    <mergeCell ref="A47:A80"/>
    <mergeCell ref="B47:B80"/>
    <mergeCell ref="C47:C80"/>
    <mergeCell ref="D47:D80"/>
    <mergeCell ref="M44:M45"/>
    <mergeCell ref="N44:N45"/>
    <mergeCell ref="A13:A45"/>
    <mergeCell ref="B13:B45"/>
    <mergeCell ref="C13:C45"/>
    <mergeCell ref="D13:D45"/>
    <mergeCell ref="L56:L66"/>
    <mergeCell ref="M57:M60"/>
    <mergeCell ref="L67:M67"/>
    <mergeCell ref="L68:L79"/>
    <mergeCell ref="E47:E80"/>
    <mergeCell ref="F47:F80"/>
    <mergeCell ref="G47:G80"/>
    <mergeCell ref="I47:I80"/>
    <mergeCell ref="N51:N53"/>
    <mergeCell ref="O51:O53"/>
    <mergeCell ref="R51:R53"/>
    <mergeCell ref="L55:M55"/>
    <mergeCell ref="J47:J79"/>
    <mergeCell ref="K47:M47"/>
    <mergeCell ref="K48:K79"/>
    <mergeCell ref="L48:M48"/>
    <mergeCell ref="L49:L54"/>
    <mergeCell ref="M51:M53"/>
    <mergeCell ref="N57:N60"/>
    <mergeCell ref="O57:O60"/>
    <mergeCell ref="R57:R60"/>
    <mergeCell ref="M62:M66"/>
    <mergeCell ref="N62:N66"/>
    <mergeCell ref="O62:O66"/>
    <mergeCell ref="R62:R66"/>
    <mergeCell ref="R78:R79"/>
    <mergeCell ref="M74:M77"/>
    <mergeCell ref="N74:N77"/>
    <mergeCell ref="O74:O77"/>
    <mergeCell ref="R74:R77"/>
    <mergeCell ref="M69:M73"/>
    <mergeCell ref="N69:N73"/>
    <mergeCell ref="O69:O73"/>
    <mergeCell ref="R69:R73"/>
    <mergeCell ref="G82:G137"/>
    <mergeCell ref="I82:I137"/>
    <mergeCell ref="J82:J114"/>
    <mergeCell ref="M78:M79"/>
    <mergeCell ref="N78:N79"/>
    <mergeCell ref="O78:O79"/>
    <mergeCell ref="L102:M102"/>
    <mergeCell ref="L103:L114"/>
    <mergeCell ref="M104:M108"/>
    <mergeCell ref="J80:M80"/>
    <mergeCell ref="A82:A137"/>
    <mergeCell ref="B82:B137"/>
    <mergeCell ref="C82:C137"/>
    <mergeCell ref="D82:D137"/>
    <mergeCell ref="E82:E137"/>
    <mergeCell ref="F82:F137"/>
    <mergeCell ref="N86:N88"/>
    <mergeCell ref="O86:O88"/>
    <mergeCell ref="R86:R88"/>
    <mergeCell ref="L90:M90"/>
    <mergeCell ref="K82:M82"/>
    <mergeCell ref="K83:K114"/>
    <mergeCell ref="L83:M83"/>
    <mergeCell ref="L84:L89"/>
    <mergeCell ref="M86:M88"/>
    <mergeCell ref="L91:L101"/>
    <mergeCell ref="N92:N95"/>
    <mergeCell ref="O92:O95"/>
    <mergeCell ref="R92:R95"/>
    <mergeCell ref="M97:M101"/>
    <mergeCell ref="N97:N101"/>
    <mergeCell ref="O97:O101"/>
    <mergeCell ref="R97:R101"/>
    <mergeCell ref="M92:M95"/>
    <mergeCell ref="O113:O114"/>
    <mergeCell ref="R113:R114"/>
    <mergeCell ref="N104:N108"/>
    <mergeCell ref="O104:O108"/>
    <mergeCell ref="R104:R108"/>
    <mergeCell ref="M109:M112"/>
    <mergeCell ref="N109:N112"/>
    <mergeCell ref="O109:O112"/>
    <mergeCell ref="R109:R112"/>
    <mergeCell ref="J115:J125"/>
    <mergeCell ref="K115:M115"/>
    <mergeCell ref="K116:K125"/>
    <mergeCell ref="L116:M119"/>
    <mergeCell ref="M113:M114"/>
    <mergeCell ref="N113:N114"/>
    <mergeCell ref="K126:M126"/>
    <mergeCell ref="K127:K136"/>
    <mergeCell ref="L127:M131"/>
    <mergeCell ref="N116:N119"/>
    <mergeCell ref="O116:O119"/>
    <mergeCell ref="R116:R119"/>
    <mergeCell ref="L120:M125"/>
    <mergeCell ref="N120:N125"/>
    <mergeCell ref="O120:O125"/>
    <mergeCell ref="R120:R125"/>
    <mergeCell ref="I139:I193"/>
    <mergeCell ref="J139:J171"/>
    <mergeCell ref="N127:N131"/>
    <mergeCell ref="O127:O131"/>
    <mergeCell ref="R127:R131"/>
    <mergeCell ref="L132:M136"/>
    <mergeCell ref="N132:N136"/>
    <mergeCell ref="O132:O136"/>
    <mergeCell ref="R132:R136"/>
    <mergeCell ref="J126:J136"/>
    <mergeCell ref="L159:M159"/>
    <mergeCell ref="L160:L171"/>
    <mergeCell ref="M161:M165"/>
    <mergeCell ref="J137:M137"/>
    <mergeCell ref="A139:A193"/>
    <mergeCell ref="B139:B193"/>
    <mergeCell ref="C139:C193"/>
    <mergeCell ref="D139:D193"/>
    <mergeCell ref="E139:E193"/>
    <mergeCell ref="F139:F193"/>
    <mergeCell ref="N143:N145"/>
    <mergeCell ref="O143:O145"/>
    <mergeCell ref="R143:R145"/>
    <mergeCell ref="L147:M147"/>
    <mergeCell ref="K139:M139"/>
    <mergeCell ref="K140:K171"/>
    <mergeCell ref="L140:M140"/>
    <mergeCell ref="L141:L146"/>
    <mergeCell ref="M143:M145"/>
    <mergeCell ref="L148:L158"/>
    <mergeCell ref="N149:N152"/>
    <mergeCell ref="O149:O152"/>
    <mergeCell ref="R149:R152"/>
    <mergeCell ref="M154:M158"/>
    <mergeCell ref="N154:N158"/>
    <mergeCell ref="O154:O158"/>
    <mergeCell ref="R154:R158"/>
    <mergeCell ref="M149:M152"/>
    <mergeCell ref="O170:O171"/>
    <mergeCell ref="R170:R171"/>
    <mergeCell ref="N161:N165"/>
    <mergeCell ref="O161:O165"/>
    <mergeCell ref="R161:R165"/>
    <mergeCell ref="M166:M169"/>
    <mergeCell ref="N166:N169"/>
    <mergeCell ref="O166:O169"/>
    <mergeCell ref="R166:R169"/>
    <mergeCell ref="J172:J182"/>
    <mergeCell ref="K172:M172"/>
    <mergeCell ref="K173:K182"/>
    <mergeCell ref="L173:M176"/>
    <mergeCell ref="M170:M171"/>
    <mergeCell ref="N170:N171"/>
    <mergeCell ref="N173:N176"/>
    <mergeCell ref="O173:O176"/>
    <mergeCell ref="R173:R176"/>
    <mergeCell ref="L177:M182"/>
    <mergeCell ref="N177:N182"/>
    <mergeCell ref="O177:O182"/>
    <mergeCell ref="R177:R182"/>
    <mergeCell ref="O184:O188"/>
    <mergeCell ref="R184:R188"/>
    <mergeCell ref="L189:M193"/>
    <mergeCell ref="N189:N193"/>
    <mergeCell ref="O189:O193"/>
    <mergeCell ref="R189:R193"/>
    <mergeCell ref="L184:M188"/>
    <mergeCell ref="A195:A251"/>
    <mergeCell ref="B195:B251"/>
    <mergeCell ref="C195:C251"/>
    <mergeCell ref="D195:D251"/>
    <mergeCell ref="N184:N188"/>
    <mergeCell ref="J183:J193"/>
    <mergeCell ref="K183:M183"/>
    <mergeCell ref="K184:K193"/>
    <mergeCell ref="G139:G193"/>
    <mergeCell ref="M199:M201"/>
    <mergeCell ref="M205:M208"/>
    <mergeCell ref="L215:M215"/>
    <mergeCell ref="L216:L227"/>
    <mergeCell ref="E195:E251"/>
    <mergeCell ref="F195:F251"/>
    <mergeCell ref="G195:G251"/>
    <mergeCell ref="I195:I251"/>
    <mergeCell ref="M217:M221"/>
    <mergeCell ref="M210:M214"/>
    <mergeCell ref="M226:M227"/>
    <mergeCell ref="N199:N201"/>
    <mergeCell ref="O199:O201"/>
    <mergeCell ref="R199:R201"/>
    <mergeCell ref="L203:M203"/>
    <mergeCell ref="J195:J227"/>
    <mergeCell ref="K195:M195"/>
    <mergeCell ref="K196:K227"/>
    <mergeCell ref="L196:M196"/>
    <mergeCell ref="L197:L202"/>
    <mergeCell ref="L204:L214"/>
    <mergeCell ref="N217:N221"/>
    <mergeCell ref="O217:O221"/>
    <mergeCell ref="R217:R221"/>
    <mergeCell ref="N205:N208"/>
    <mergeCell ref="O205:O208"/>
    <mergeCell ref="R205:R208"/>
    <mergeCell ref="N210:N214"/>
    <mergeCell ref="O210:O214"/>
    <mergeCell ref="R210:R214"/>
    <mergeCell ref="N226:N227"/>
    <mergeCell ref="O226:O227"/>
    <mergeCell ref="R226:R227"/>
    <mergeCell ref="M222:M225"/>
    <mergeCell ref="N222:N225"/>
    <mergeCell ref="O222:O225"/>
    <mergeCell ref="R222:R225"/>
    <mergeCell ref="J228:M228"/>
    <mergeCell ref="K229:M229"/>
    <mergeCell ref="J230:J240"/>
    <mergeCell ref="K230:M230"/>
    <mergeCell ref="K231:K240"/>
    <mergeCell ref="L231:M234"/>
    <mergeCell ref="N231:N234"/>
    <mergeCell ref="O231:O234"/>
    <mergeCell ref="R231:R234"/>
    <mergeCell ref="L235:M240"/>
    <mergeCell ref="N235:N240"/>
    <mergeCell ref="O235:O240"/>
    <mergeCell ref="R235:R240"/>
    <mergeCell ref="O242:O246"/>
    <mergeCell ref="R242:R246"/>
    <mergeCell ref="L247:M251"/>
    <mergeCell ref="N247:N251"/>
    <mergeCell ref="O247:O251"/>
    <mergeCell ref="R247:R251"/>
    <mergeCell ref="L242:M246"/>
    <mergeCell ref="H253:H274"/>
    <mergeCell ref="A253:A308"/>
    <mergeCell ref="B253:B308"/>
    <mergeCell ref="C253:C308"/>
    <mergeCell ref="D253:D308"/>
    <mergeCell ref="N242:N246"/>
    <mergeCell ref="J241:J251"/>
    <mergeCell ref="K241:M241"/>
    <mergeCell ref="K242:K251"/>
    <mergeCell ref="H195:H251"/>
    <mergeCell ref="M257:M259"/>
    <mergeCell ref="L262:L272"/>
    <mergeCell ref="M263:M266"/>
    <mergeCell ref="L273:M273"/>
    <mergeCell ref="L274:L285"/>
    <mergeCell ref="E253:E308"/>
    <mergeCell ref="F253:F308"/>
    <mergeCell ref="G253:G308"/>
    <mergeCell ref="I253:I308"/>
    <mergeCell ref="H275:H308"/>
    <mergeCell ref="R268:R272"/>
    <mergeCell ref="N257:N259"/>
    <mergeCell ref="O257:O259"/>
    <mergeCell ref="R257:R259"/>
    <mergeCell ref="L261:M261"/>
    <mergeCell ref="J253:J285"/>
    <mergeCell ref="K253:M253"/>
    <mergeCell ref="K254:K285"/>
    <mergeCell ref="L254:M254"/>
    <mergeCell ref="L255:L260"/>
    <mergeCell ref="M275:M279"/>
    <mergeCell ref="N275:N279"/>
    <mergeCell ref="O275:O279"/>
    <mergeCell ref="R275:R279"/>
    <mergeCell ref="N263:N266"/>
    <mergeCell ref="O263:O266"/>
    <mergeCell ref="R263:R266"/>
    <mergeCell ref="M268:M272"/>
    <mergeCell ref="N268:N272"/>
    <mergeCell ref="O268:O272"/>
    <mergeCell ref="M284:M285"/>
    <mergeCell ref="N284:N285"/>
    <mergeCell ref="O284:O285"/>
    <mergeCell ref="R284:R285"/>
    <mergeCell ref="M280:M283"/>
    <mergeCell ref="N280:N283"/>
    <mergeCell ref="O280:O283"/>
    <mergeCell ref="R280:R283"/>
    <mergeCell ref="R288:R291"/>
    <mergeCell ref="L292:M297"/>
    <mergeCell ref="N292:N297"/>
    <mergeCell ref="O292:O297"/>
    <mergeCell ref="R292:R297"/>
    <mergeCell ref="K286:M286"/>
    <mergeCell ref="K287:M287"/>
    <mergeCell ref="K288:K297"/>
    <mergeCell ref="L288:M291"/>
    <mergeCell ref="J298:J308"/>
    <mergeCell ref="K298:M298"/>
    <mergeCell ref="K299:K308"/>
    <mergeCell ref="L299:M303"/>
    <mergeCell ref="N288:N291"/>
    <mergeCell ref="O288:O291"/>
    <mergeCell ref="J287:J297"/>
    <mergeCell ref="N299:N303"/>
    <mergeCell ref="O299:O303"/>
    <mergeCell ref="R299:R303"/>
    <mergeCell ref="L304:M308"/>
    <mergeCell ref="N304:N308"/>
    <mergeCell ref="O304:O308"/>
    <mergeCell ref="R304:R308"/>
    <mergeCell ref="M314:M316"/>
    <mergeCell ref="N314:N316"/>
    <mergeCell ref="O314:O316"/>
    <mergeCell ref="R314:R316"/>
    <mergeCell ref="E310:E353"/>
    <mergeCell ref="F310:F353"/>
    <mergeCell ref="G310:G353"/>
    <mergeCell ref="I310:I353"/>
    <mergeCell ref="M332:M336"/>
    <mergeCell ref="M325:M329"/>
    <mergeCell ref="L318:M318"/>
    <mergeCell ref="J310:J342"/>
    <mergeCell ref="K310:M310"/>
    <mergeCell ref="K311:K342"/>
    <mergeCell ref="L311:M311"/>
    <mergeCell ref="L312:L317"/>
    <mergeCell ref="L319:L329"/>
    <mergeCell ref="M341:M342"/>
    <mergeCell ref="M320:M323"/>
    <mergeCell ref="L330:M330"/>
    <mergeCell ref="L331:L342"/>
    <mergeCell ref="N332:N336"/>
    <mergeCell ref="O332:O336"/>
    <mergeCell ref="R332:R336"/>
    <mergeCell ref="N320:N323"/>
    <mergeCell ref="O320:O323"/>
    <mergeCell ref="R320:R323"/>
    <mergeCell ref="N325:N329"/>
    <mergeCell ref="O325:O329"/>
    <mergeCell ref="R325:R329"/>
    <mergeCell ref="N341:N342"/>
    <mergeCell ref="O341:O342"/>
    <mergeCell ref="R341:R342"/>
    <mergeCell ref="M337:M340"/>
    <mergeCell ref="N337:N340"/>
    <mergeCell ref="O337:O340"/>
    <mergeCell ref="R337:R340"/>
    <mergeCell ref="R344:R347"/>
    <mergeCell ref="L348:M353"/>
    <mergeCell ref="N348:N353"/>
    <mergeCell ref="O348:O353"/>
    <mergeCell ref="R348:R353"/>
    <mergeCell ref="J343:J353"/>
    <mergeCell ref="K343:M343"/>
    <mergeCell ref="K344:K353"/>
    <mergeCell ref="L344:M347"/>
    <mergeCell ref="A355:A399"/>
    <mergeCell ref="B355:B399"/>
    <mergeCell ref="C355:C399"/>
    <mergeCell ref="D355:D399"/>
    <mergeCell ref="N344:N347"/>
    <mergeCell ref="O344:O347"/>
    <mergeCell ref="A310:A353"/>
    <mergeCell ref="B310:B353"/>
    <mergeCell ref="C310:C353"/>
    <mergeCell ref="D310:D353"/>
    <mergeCell ref="M359:M361"/>
    <mergeCell ref="L364:L374"/>
    <mergeCell ref="M365:M368"/>
    <mergeCell ref="L375:M375"/>
    <mergeCell ref="L376:L387"/>
    <mergeCell ref="E355:E399"/>
    <mergeCell ref="F355:F399"/>
    <mergeCell ref="G355:G399"/>
    <mergeCell ref="I355:I399"/>
    <mergeCell ref="H355:H399"/>
    <mergeCell ref="R370:R374"/>
    <mergeCell ref="N359:N361"/>
    <mergeCell ref="O359:O361"/>
    <mergeCell ref="R359:R361"/>
    <mergeCell ref="L363:M363"/>
    <mergeCell ref="J355:J387"/>
    <mergeCell ref="K355:M355"/>
    <mergeCell ref="K356:K387"/>
    <mergeCell ref="L356:M356"/>
    <mergeCell ref="L357:L362"/>
    <mergeCell ref="M377:M381"/>
    <mergeCell ref="N377:N381"/>
    <mergeCell ref="O377:O381"/>
    <mergeCell ref="R377:R381"/>
    <mergeCell ref="N365:N368"/>
    <mergeCell ref="O365:O368"/>
    <mergeCell ref="R365:R368"/>
    <mergeCell ref="M370:M374"/>
    <mergeCell ref="N370:N374"/>
    <mergeCell ref="O370:O374"/>
    <mergeCell ref="N386:N387"/>
    <mergeCell ref="O386:O387"/>
    <mergeCell ref="R386:R387"/>
    <mergeCell ref="M382:M385"/>
    <mergeCell ref="N382:N385"/>
    <mergeCell ref="O382:O385"/>
    <mergeCell ref="R382:R385"/>
    <mergeCell ref="J388:M388"/>
    <mergeCell ref="J389:J399"/>
    <mergeCell ref="K389:M389"/>
    <mergeCell ref="K390:K399"/>
    <mergeCell ref="L390:M393"/>
    <mergeCell ref="M386:M387"/>
    <mergeCell ref="N390:N393"/>
    <mergeCell ref="O390:O393"/>
    <mergeCell ref="R390:R393"/>
    <mergeCell ref="L394:M399"/>
    <mergeCell ref="N394:N399"/>
    <mergeCell ref="O394:O399"/>
    <mergeCell ref="R394:R399"/>
    <mergeCell ref="M405:M407"/>
    <mergeCell ref="L410:L420"/>
    <mergeCell ref="M411:M414"/>
    <mergeCell ref="L421:M421"/>
    <mergeCell ref="L422:L433"/>
    <mergeCell ref="E401:E445"/>
    <mergeCell ref="F401:F445"/>
    <mergeCell ref="G401:G445"/>
    <mergeCell ref="I401:I445"/>
    <mergeCell ref="H401:H445"/>
    <mergeCell ref="R416:R420"/>
    <mergeCell ref="N405:N407"/>
    <mergeCell ref="O405:O407"/>
    <mergeCell ref="R405:R407"/>
    <mergeCell ref="L409:M409"/>
    <mergeCell ref="J401:J433"/>
    <mergeCell ref="K401:M401"/>
    <mergeCell ref="K402:K433"/>
    <mergeCell ref="L402:M402"/>
    <mergeCell ref="L403:L408"/>
    <mergeCell ref="M423:M427"/>
    <mergeCell ref="N423:N427"/>
    <mergeCell ref="O423:O427"/>
    <mergeCell ref="R423:R427"/>
    <mergeCell ref="N411:N414"/>
    <mergeCell ref="O411:O414"/>
    <mergeCell ref="R411:R414"/>
    <mergeCell ref="M416:M420"/>
    <mergeCell ref="N416:N420"/>
    <mergeCell ref="O416:O420"/>
    <mergeCell ref="M432:M433"/>
    <mergeCell ref="N432:N433"/>
    <mergeCell ref="O432:O433"/>
    <mergeCell ref="R432:R433"/>
    <mergeCell ref="M428:M431"/>
    <mergeCell ref="N428:N431"/>
    <mergeCell ref="O428:O431"/>
    <mergeCell ref="R428:R431"/>
    <mergeCell ref="R436:R439"/>
    <mergeCell ref="L440:M445"/>
    <mergeCell ref="N440:N445"/>
    <mergeCell ref="O440:O445"/>
    <mergeCell ref="R440:R445"/>
    <mergeCell ref="J434:M434"/>
    <mergeCell ref="J435:J445"/>
    <mergeCell ref="K435:M435"/>
    <mergeCell ref="K436:K445"/>
    <mergeCell ref="L436:M439"/>
    <mergeCell ref="A447:A490"/>
    <mergeCell ref="B447:B490"/>
    <mergeCell ref="C447:C490"/>
    <mergeCell ref="D447:D490"/>
    <mergeCell ref="N436:N439"/>
    <mergeCell ref="O436:O439"/>
    <mergeCell ref="A401:A445"/>
    <mergeCell ref="B401:B445"/>
    <mergeCell ref="C401:C445"/>
    <mergeCell ref="D401:D445"/>
    <mergeCell ref="M451:M453"/>
    <mergeCell ref="L456:L466"/>
    <mergeCell ref="M457:M460"/>
    <mergeCell ref="L467:M467"/>
    <mergeCell ref="L468:L479"/>
    <mergeCell ref="E447:E490"/>
    <mergeCell ref="F447:F490"/>
    <mergeCell ref="G447:G490"/>
    <mergeCell ref="I447:I490"/>
    <mergeCell ref="H447:H490"/>
    <mergeCell ref="R462:R466"/>
    <mergeCell ref="N451:N453"/>
    <mergeCell ref="O451:O453"/>
    <mergeCell ref="R451:R453"/>
    <mergeCell ref="L455:M455"/>
    <mergeCell ref="J447:J479"/>
    <mergeCell ref="K447:M447"/>
    <mergeCell ref="K448:K479"/>
    <mergeCell ref="L448:M448"/>
    <mergeCell ref="L449:L454"/>
    <mergeCell ref="M469:M473"/>
    <mergeCell ref="N469:N473"/>
    <mergeCell ref="O469:O473"/>
    <mergeCell ref="R469:R473"/>
    <mergeCell ref="N457:N460"/>
    <mergeCell ref="O457:O460"/>
    <mergeCell ref="R457:R460"/>
    <mergeCell ref="M462:M466"/>
    <mergeCell ref="N462:N466"/>
    <mergeCell ref="O462:O466"/>
    <mergeCell ref="O478:O479"/>
    <mergeCell ref="R478:R479"/>
    <mergeCell ref="M474:M477"/>
    <mergeCell ref="N474:N477"/>
    <mergeCell ref="O474:O477"/>
    <mergeCell ref="R474:R477"/>
    <mergeCell ref="J480:J490"/>
    <mergeCell ref="K480:M480"/>
    <mergeCell ref="K481:K490"/>
    <mergeCell ref="L481:M484"/>
    <mergeCell ref="M478:M479"/>
    <mergeCell ref="N478:N479"/>
    <mergeCell ref="N481:N484"/>
    <mergeCell ref="O481:O484"/>
    <mergeCell ref="R481:R484"/>
    <mergeCell ref="L485:M490"/>
    <mergeCell ref="N485:N490"/>
    <mergeCell ref="O485:O490"/>
    <mergeCell ref="R485:R490"/>
    <mergeCell ref="M496:M498"/>
    <mergeCell ref="L501:L511"/>
    <mergeCell ref="M502:M505"/>
    <mergeCell ref="L512:M512"/>
    <mergeCell ref="L513:L524"/>
    <mergeCell ref="E492:E535"/>
    <mergeCell ref="F492:F535"/>
    <mergeCell ref="G492:G535"/>
    <mergeCell ref="I492:I535"/>
    <mergeCell ref="H492:H535"/>
    <mergeCell ref="R507:R511"/>
    <mergeCell ref="N496:N498"/>
    <mergeCell ref="O496:O498"/>
    <mergeCell ref="R496:R498"/>
    <mergeCell ref="L500:M500"/>
    <mergeCell ref="J492:J524"/>
    <mergeCell ref="K492:M492"/>
    <mergeCell ref="K493:K524"/>
    <mergeCell ref="L493:M493"/>
    <mergeCell ref="L494:L499"/>
    <mergeCell ref="M514:M518"/>
    <mergeCell ref="N514:N518"/>
    <mergeCell ref="O514:O518"/>
    <mergeCell ref="R514:R518"/>
    <mergeCell ref="N502:N505"/>
    <mergeCell ref="O502:O505"/>
    <mergeCell ref="R502:R505"/>
    <mergeCell ref="M507:M511"/>
    <mergeCell ref="N507:N511"/>
    <mergeCell ref="O507:O511"/>
    <mergeCell ref="M523:M524"/>
    <mergeCell ref="N523:N524"/>
    <mergeCell ref="O523:O524"/>
    <mergeCell ref="R523:R524"/>
    <mergeCell ref="M519:M522"/>
    <mergeCell ref="N519:N522"/>
    <mergeCell ref="O519:O522"/>
    <mergeCell ref="R519:R522"/>
    <mergeCell ref="R526:R529"/>
    <mergeCell ref="L530:M535"/>
    <mergeCell ref="N530:N535"/>
    <mergeCell ref="O530:O535"/>
    <mergeCell ref="R530:R535"/>
    <mergeCell ref="J525:J535"/>
    <mergeCell ref="K525:M525"/>
    <mergeCell ref="K526:K535"/>
    <mergeCell ref="L526:M529"/>
    <mergeCell ref="A537:A581"/>
    <mergeCell ref="B537:B581"/>
    <mergeCell ref="C537:C581"/>
    <mergeCell ref="D537:D581"/>
    <mergeCell ref="N526:N529"/>
    <mergeCell ref="O526:O529"/>
    <mergeCell ref="A492:A535"/>
    <mergeCell ref="B492:B535"/>
    <mergeCell ref="C492:C535"/>
    <mergeCell ref="D492:D535"/>
    <mergeCell ref="M541:M543"/>
    <mergeCell ref="L546:L556"/>
    <mergeCell ref="M547:M550"/>
    <mergeCell ref="L557:M557"/>
    <mergeCell ref="L558:L569"/>
    <mergeCell ref="E537:E581"/>
    <mergeCell ref="F537:F581"/>
    <mergeCell ref="G537:G581"/>
    <mergeCell ref="I537:I581"/>
    <mergeCell ref="H537:H581"/>
    <mergeCell ref="R552:R556"/>
    <mergeCell ref="N541:N543"/>
    <mergeCell ref="O541:O543"/>
    <mergeCell ref="R541:R543"/>
    <mergeCell ref="L545:M545"/>
    <mergeCell ref="J537:J569"/>
    <mergeCell ref="K537:M537"/>
    <mergeCell ref="K538:K569"/>
    <mergeCell ref="L538:M538"/>
    <mergeCell ref="L539:L544"/>
    <mergeCell ref="M559:M563"/>
    <mergeCell ref="N559:N563"/>
    <mergeCell ref="O559:O563"/>
    <mergeCell ref="R559:R563"/>
    <mergeCell ref="N547:N550"/>
    <mergeCell ref="O547:O550"/>
    <mergeCell ref="R547:R550"/>
    <mergeCell ref="M552:M556"/>
    <mergeCell ref="N552:N556"/>
    <mergeCell ref="O552:O556"/>
    <mergeCell ref="N568:N569"/>
    <mergeCell ref="O568:O569"/>
    <mergeCell ref="R568:R569"/>
    <mergeCell ref="M564:M567"/>
    <mergeCell ref="N564:N567"/>
    <mergeCell ref="O564:O567"/>
    <mergeCell ref="R564:R567"/>
    <mergeCell ref="J570:M570"/>
    <mergeCell ref="J571:J581"/>
    <mergeCell ref="K571:M571"/>
    <mergeCell ref="K572:K581"/>
    <mergeCell ref="L572:M575"/>
    <mergeCell ref="M568:M569"/>
    <mergeCell ref="N572:N575"/>
    <mergeCell ref="O572:O575"/>
    <mergeCell ref="R572:R575"/>
    <mergeCell ref="L576:M581"/>
    <mergeCell ref="N576:N581"/>
    <mergeCell ref="O576:O581"/>
    <mergeCell ref="R576:R581"/>
    <mergeCell ref="M587:M589"/>
    <mergeCell ref="L592:L602"/>
    <mergeCell ref="M593:M596"/>
    <mergeCell ref="L603:M603"/>
    <mergeCell ref="L604:L615"/>
    <mergeCell ref="E583:E626"/>
    <mergeCell ref="F583:F626"/>
    <mergeCell ref="G583:G626"/>
    <mergeCell ref="I583:I626"/>
    <mergeCell ref="H583:H626"/>
    <mergeCell ref="R598:R602"/>
    <mergeCell ref="N587:N589"/>
    <mergeCell ref="O587:O589"/>
    <mergeCell ref="R587:R589"/>
    <mergeCell ref="L591:M591"/>
    <mergeCell ref="J583:J615"/>
    <mergeCell ref="K583:M583"/>
    <mergeCell ref="K584:K615"/>
    <mergeCell ref="L584:M584"/>
    <mergeCell ref="L585:L590"/>
    <mergeCell ref="M605:M609"/>
    <mergeCell ref="N605:N609"/>
    <mergeCell ref="O605:O609"/>
    <mergeCell ref="R605:R609"/>
    <mergeCell ref="N593:N596"/>
    <mergeCell ref="O593:O596"/>
    <mergeCell ref="R593:R596"/>
    <mergeCell ref="M598:M602"/>
    <mergeCell ref="N598:N602"/>
    <mergeCell ref="O598:O602"/>
    <mergeCell ref="M614:M615"/>
    <mergeCell ref="N614:N615"/>
    <mergeCell ref="O614:O615"/>
    <mergeCell ref="R614:R615"/>
    <mergeCell ref="M610:M613"/>
    <mergeCell ref="N610:N613"/>
    <mergeCell ref="O610:O613"/>
    <mergeCell ref="R610:R613"/>
    <mergeCell ref="R617:R620"/>
    <mergeCell ref="L621:M626"/>
    <mergeCell ref="N621:N626"/>
    <mergeCell ref="O621:O626"/>
    <mergeCell ref="R621:R626"/>
    <mergeCell ref="J616:J626"/>
    <mergeCell ref="K616:M616"/>
    <mergeCell ref="K617:K626"/>
    <mergeCell ref="L617:M620"/>
    <mergeCell ref="A628:A672"/>
    <mergeCell ref="B628:B672"/>
    <mergeCell ref="C628:C672"/>
    <mergeCell ref="D628:D672"/>
    <mergeCell ref="N617:N620"/>
    <mergeCell ref="O617:O620"/>
    <mergeCell ref="A583:A626"/>
    <mergeCell ref="B583:B626"/>
    <mergeCell ref="C583:C626"/>
    <mergeCell ref="D583:D626"/>
    <mergeCell ref="L637:L647"/>
    <mergeCell ref="M638:M641"/>
    <mergeCell ref="L648:M648"/>
    <mergeCell ref="L649:L660"/>
    <mergeCell ref="E628:E672"/>
    <mergeCell ref="F628:F672"/>
    <mergeCell ref="G628:G672"/>
    <mergeCell ref="I628:I672"/>
    <mergeCell ref="H628:H672"/>
    <mergeCell ref="M655:M658"/>
    <mergeCell ref="N632:N634"/>
    <mergeCell ref="O632:O634"/>
    <mergeCell ref="R632:R634"/>
    <mergeCell ref="L636:M636"/>
    <mergeCell ref="J628:J660"/>
    <mergeCell ref="K628:M628"/>
    <mergeCell ref="K629:K660"/>
    <mergeCell ref="L629:M629"/>
    <mergeCell ref="L630:L635"/>
    <mergeCell ref="M632:M634"/>
    <mergeCell ref="N638:N641"/>
    <mergeCell ref="O638:O641"/>
    <mergeCell ref="R638:R641"/>
    <mergeCell ref="M643:M647"/>
    <mergeCell ref="N643:N647"/>
    <mergeCell ref="O643:O647"/>
    <mergeCell ref="R643:R647"/>
    <mergeCell ref="N655:N658"/>
    <mergeCell ref="O655:O658"/>
    <mergeCell ref="R655:R658"/>
    <mergeCell ref="M650:M654"/>
    <mergeCell ref="N650:N654"/>
    <mergeCell ref="O650:O654"/>
    <mergeCell ref="R650:R654"/>
    <mergeCell ref="M659:M660"/>
    <mergeCell ref="N659:N660"/>
    <mergeCell ref="R663:R666"/>
    <mergeCell ref="L667:M672"/>
    <mergeCell ref="N667:N672"/>
    <mergeCell ref="O667:O672"/>
    <mergeCell ref="R667:R672"/>
    <mergeCell ref="L663:M666"/>
    <mergeCell ref="O659:O660"/>
    <mergeCell ref="R659:R660"/>
    <mergeCell ref="N663:N666"/>
    <mergeCell ref="O663:O666"/>
    <mergeCell ref="J661:M661"/>
    <mergeCell ref="J662:J672"/>
    <mergeCell ref="K662:M662"/>
    <mergeCell ref="K663:K672"/>
    <mergeCell ref="H139:H193"/>
    <mergeCell ref="H82:H137"/>
    <mergeCell ref="H47:H80"/>
    <mergeCell ref="H310:H353"/>
    <mergeCell ref="A5:A11"/>
    <mergeCell ref="B5:B11"/>
    <mergeCell ref="C5:C11"/>
    <mergeCell ref="D5:D11"/>
    <mergeCell ref="G9:G11"/>
    <mergeCell ref="H5:H11"/>
  </mergeCells>
  <printOptions/>
  <pageMargins left="0.984251968503937" right="0.5905511811023623" top="0.3937007874015748" bottom="0.3937007874015748" header="0.5118110236220472" footer="0.5118110236220472"/>
  <pageSetup fitToHeight="0" fitToWidth="1" horizontalDpi="600" verticalDpi="600" orientation="portrait" paperSize="9" scale="54" r:id="rId1"/>
  <rowBreaks count="12" manualBreakCount="12">
    <brk id="81" max="255" man="1"/>
    <brk id="138" max="255" man="1"/>
    <brk id="193" max="255" man="1"/>
    <brk id="252" max="255" man="1"/>
    <brk id="308" max="255" man="1"/>
    <brk id="354" max="255" man="1"/>
    <brk id="400" max="255" man="1"/>
    <brk id="446" max="255" man="1"/>
    <brk id="491" max="255" man="1"/>
    <brk id="536" max="255" man="1"/>
    <brk id="582" max="255" man="1"/>
    <brk id="627" max="255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Первый</dc:creator>
  <cp:keywords/>
  <dc:description/>
  <cp:lastModifiedBy>1</cp:lastModifiedBy>
  <cp:lastPrinted>2015-10-27T10:45:06Z</cp:lastPrinted>
  <dcterms:created xsi:type="dcterms:W3CDTF">2012-03-16T12:30:40Z</dcterms:created>
  <dcterms:modified xsi:type="dcterms:W3CDTF">2015-10-27T10:45:12Z</dcterms:modified>
  <cp:category/>
  <cp:version/>
  <cp:contentType/>
  <cp:contentStatus/>
</cp:coreProperties>
</file>